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A8FCD7FB-92AB-4DE7-9CC2-E1C8ADC18744}" xr6:coauthVersionLast="47" xr6:coauthVersionMax="47" xr10:uidLastSave="{00000000-0000-0000-0000-000000000000}"/>
  <bookViews>
    <workbookView xWindow="-120" yWindow="-120" windowWidth="29040" windowHeight="15720" xr2:uid="{B04FBAA0-866F-4C92-AD6D-48E4BE8AA881}"/>
  </bookViews>
  <sheets>
    <sheet name="官-2" sheetId="1" r:id="rId1"/>
  </sheets>
  <definedNames>
    <definedName name="_xlnm.Print_Titles" localSheetId="0">'官-2'!$2:$6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7" i="1" l="1"/>
  <c r="X37" i="1"/>
  <c r="V37" i="1"/>
  <c r="U37" i="1"/>
  <c r="T37" i="1"/>
  <c r="S37" i="1"/>
  <c r="R37" i="1"/>
  <c r="Q37" i="1"/>
  <c r="P37" i="1"/>
  <c r="O37" i="1"/>
  <c r="I37" i="1"/>
  <c r="H37" i="1"/>
  <c r="G37" i="1"/>
  <c r="F37" i="1"/>
  <c r="E37" i="1"/>
  <c r="Y36" i="1"/>
  <c r="X36" i="1"/>
  <c r="V36" i="1"/>
  <c r="U36" i="1"/>
  <c r="T36" i="1"/>
  <c r="S36" i="1"/>
  <c r="R36" i="1"/>
  <c r="Q36" i="1"/>
  <c r="P36" i="1"/>
  <c r="O36" i="1"/>
  <c r="I36" i="1"/>
  <c r="H36" i="1"/>
  <c r="G36" i="1"/>
  <c r="F36" i="1"/>
  <c r="E36" i="1"/>
  <c r="Y35" i="1"/>
  <c r="X35" i="1"/>
  <c r="V35" i="1"/>
  <c r="U35" i="1"/>
  <c r="T35" i="1"/>
  <c r="S35" i="1"/>
  <c r="R35" i="1"/>
  <c r="Q35" i="1"/>
  <c r="P35" i="1"/>
  <c r="O35" i="1"/>
  <c r="M35" i="1"/>
  <c r="I35" i="1"/>
  <c r="H35" i="1"/>
  <c r="G35" i="1"/>
  <c r="F35" i="1"/>
  <c r="E35" i="1"/>
  <c r="Y34" i="1"/>
  <c r="X34" i="1"/>
  <c r="W34" i="1"/>
  <c r="V34" i="1"/>
  <c r="U34" i="1"/>
  <c r="T34" i="1"/>
  <c r="S34" i="1"/>
  <c r="R34" i="1"/>
  <c r="Q34" i="1"/>
  <c r="P34" i="1"/>
  <c r="O34" i="1"/>
  <c r="I34" i="1"/>
  <c r="H34" i="1"/>
  <c r="G34" i="1"/>
  <c r="F34" i="1"/>
  <c r="E34" i="1"/>
  <c r="Y33" i="1"/>
  <c r="X33" i="1"/>
  <c r="W33" i="1"/>
  <c r="V33" i="1"/>
  <c r="U33" i="1"/>
  <c r="T33" i="1"/>
  <c r="S33" i="1"/>
  <c r="R33" i="1"/>
  <c r="Q33" i="1"/>
  <c r="P33" i="1"/>
  <c r="O33" i="1"/>
  <c r="N33" i="1"/>
  <c r="I33" i="1"/>
  <c r="H33" i="1"/>
  <c r="G33" i="1"/>
  <c r="F33" i="1"/>
  <c r="E33" i="1"/>
  <c r="Y32" i="1"/>
  <c r="X32" i="1"/>
  <c r="W32" i="1"/>
  <c r="V32" i="1"/>
  <c r="U32" i="1"/>
  <c r="T32" i="1"/>
  <c r="S32" i="1"/>
  <c r="R32" i="1"/>
  <c r="Q32" i="1"/>
  <c r="P32" i="1"/>
  <c r="O32" i="1"/>
  <c r="M32" i="1"/>
  <c r="I32" i="1"/>
  <c r="H32" i="1"/>
  <c r="G32" i="1"/>
  <c r="F32" i="1"/>
  <c r="E32" i="1"/>
  <c r="Y31" i="1"/>
  <c r="X31" i="1"/>
  <c r="V31" i="1"/>
  <c r="U31" i="1"/>
  <c r="T31" i="1"/>
  <c r="S31" i="1"/>
  <c r="R31" i="1"/>
  <c r="Q31" i="1"/>
  <c r="P31" i="1"/>
  <c r="O31" i="1"/>
  <c r="N31" i="1"/>
  <c r="M31" i="1"/>
  <c r="L31" i="1"/>
  <c r="I31" i="1"/>
  <c r="H31" i="1"/>
  <c r="G31" i="1"/>
  <c r="F31" i="1"/>
  <c r="E31" i="1"/>
  <c r="D31" i="1"/>
  <c r="Y30" i="1"/>
  <c r="X30" i="1"/>
  <c r="V30" i="1"/>
  <c r="U30" i="1"/>
  <c r="T30" i="1"/>
  <c r="S30" i="1"/>
  <c r="R30" i="1"/>
  <c r="Q30" i="1"/>
  <c r="P30" i="1"/>
  <c r="O30" i="1"/>
  <c r="M30" i="1"/>
  <c r="K30" i="1"/>
  <c r="I30" i="1"/>
  <c r="H30" i="1"/>
  <c r="G30" i="1"/>
  <c r="F30" i="1"/>
  <c r="E30" i="1"/>
  <c r="Y29" i="1"/>
  <c r="X29" i="1"/>
  <c r="V29" i="1"/>
  <c r="U29" i="1"/>
  <c r="T29" i="1"/>
  <c r="S29" i="1"/>
  <c r="R29" i="1"/>
  <c r="Q29" i="1"/>
  <c r="P29" i="1"/>
  <c r="O29" i="1"/>
  <c r="I29" i="1"/>
  <c r="H29" i="1"/>
  <c r="G29" i="1"/>
  <c r="F29" i="1"/>
  <c r="E29" i="1"/>
  <c r="Y28" i="1"/>
  <c r="X28" i="1"/>
  <c r="V28" i="1"/>
  <c r="U28" i="1"/>
  <c r="T28" i="1"/>
  <c r="S28" i="1"/>
  <c r="R28" i="1"/>
  <c r="Q28" i="1"/>
  <c r="P28" i="1"/>
  <c r="O28" i="1"/>
  <c r="N28" i="1"/>
  <c r="I28" i="1"/>
  <c r="H28" i="1"/>
  <c r="G28" i="1"/>
  <c r="F28" i="1"/>
  <c r="E28" i="1"/>
  <c r="Y27" i="1"/>
  <c r="X27" i="1"/>
  <c r="W27" i="1"/>
  <c r="V27" i="1"/>
  <c r="U27" i="1"/>
  <c r="T27" i="1"/>
  <c r="S27" i="1"/>
  <c r="R27" i="1"/>
  <c r="Q27" i="1"/>
  <c r="P27" i="1"/>
  <c r="O27" i="1"/>
  <c r="M27" i="1"/>
  <c r="I27" i="1"/>
  <c r="H27" i="1"/>
  <c r="G27" i="1"/>
  <c r="F27" i="1"/>
  <c r="E27" i="1"/>
  <c r="Y26" i="1"/>
  <c r="X26" i="1"/>
  <c r="W26" i="1"/>
  <c r="V26" i="1"/>
  <c r="U26" i="1"/>
  <c r="T26" i="1"/>
  <c r="S26" i="1"/>
  <c r="R26" i="1"/>
  <c r="Q26" i="1"/>
  <c r="P26" i="1"/>
  <c r="O26" i="1"/>
  <c r="I26" i="1"/>
  <c r="H26" i="1"/>
  <c r="G26" i="1"/>
  <c r="F26" i="1"/>
  <c r="E26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K25" i="1"/>
  <c r="I25" i="1"/>
  <c r="H25" i="1"/>
  <c r="G25" i="1"/>
  <c r="F25" i="1"/>
  <c r="E25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I24" i="1"/>
  <c r="H24" i="1"/>
  <c r="G24" i="1"/>
  <c r="F24" i="1"/>
  <c r="E24" i="1"/>
  <c r="W23" i="1"/>
  <c r="W37" i="1" s="1"/>
  <c r="N23" i="1"/>
  <c r="N37" i="1" s="1"/>
  <c r="M23" i="1"/>
  <c r="M37" i="1" s="1"/>
  <c r="L23" i="1"/>
  <c r="L37" i="1" s="1"/>
  <c r="K23" i="1"/>
  <c r="K37" i="1" s="1"/>
  <c r="J23" i="1"/>
  <c r="J37" i="1" s="1"/>
  <c r="D23" i="1"/>
  <c r="C23" i="1" s="1"/>
  <c r="C37" i="1" s="1"/>
  <c r="W22" i="1"/>
  <c r="W31" i="1" s="1"/>
  <c r="N22" i="1"/>
  <c r="M22" i="1"/>
  <c r="L22" i="1"/>
  <c r="K22" i="1"/>
  <c r="K31" i="1" s="1"/>
  <c r="J22" i="1"/>
  <c r="J31" i="1" s="1"/>
  <c r="D22" i="1"/>
  <c r="C22" i="1" s="1"/>
  <c r="C31" i="1" s="1"/>
  <c r="W21" i="1"/>
  <c r="W29" i="1" s="1"/>
  <c r="N21" i="1"/>
  <c r="N29" i="1" s="1"/>
  <c r="M21" i="1"/>
  <c r="M29" i="1" s="1"/>
  <c r="L21" i="1"/>
  <c r="L29" i="1" s="1"/>
  <c r="K21" i="1"/>
  <c r="K29" i="1" s="1"/>
  <c r="J21" i="1"/>
  <c r="J29" i="1" s="1"/>
  <c r="D21" i="1"/>
  <c r="C21" i="1" s="1"/>
  <c r="C29" i="1" s="1"/>
  <c r="W20" i="1"/>
  <c r="W28" i="1" s="1"/>
  <c r="N20" i="1"/>
  <c r="M20" i="1"/>
  <c r="M28" i="1" s="1"/>
  <c r="L20" i="1"/>
  <c r="L28" i="1" s="1"/>
  <c r="K20" i="1"/>
  <c r="K19" i="1" s="1"/>
  <c r="K7" i="1" s="1"/>
  <c r="J20" i="1"/>
  <c r="J19" i="1" s="1"/>
  <c r="D20" i="1"/>
  <c r="C20" i="1" s="1"/>
  <c r="Y19" i="1"/>
  <c r="Y7" i="1" s="1"/>
  <c r="X19" i="1"/>
  <c r="V19" i="1"/>
  <c r="V7" i="1" s="1"/>
  <c r="U19" i="1"/>
  <c r="U7" i="1" s="1"/>
  <c r="T19" i="1"/>
  <c r="T7" i="1" s="1"/>
  <c r="S19" i="1"/>
  <c r="R19" i="1"/>
  <c r="Q19" i="1"/>
  <c r="Q7" i="1" s="1"/>
  <c r="P19" i="1"/>
  <c r="O19" i="1"/>
  <c r="N19" i="1"/>
  <c r="M19" i="1"/>
  <c r="M7" i="1" s="1"/>
  <c r="L19" i="1"/>
  <c r="I19" i="1"/>
  <c r="I7" i="1" s="1"/>
  <c r="H19" i="1"/>
  <c r="G19" i="1"/>
  <c r="F19" i="1"/>
  <c r="F7" i="1" s="1"/>
  <c r="E19" i="1"/>
  <c r="E7" i="1" s="1"/>
  <c r="D19" i="1"/>
  <c r="W18" i="1"/>
  <c r="N18" i="1"/>
  <c r="L18" i="1" s="1"/>
  <c r="J18" i="1" s="1"/>
  <c r="M18" i="1"/>
  <c r="K18" i="1"/>
  <c r="D18" i="1"/>
  <c r="C18" i="1" s="1"/>
  <c r="W17" i="1"/>
  <c r="W36" i="1" s="1"/>
  <c r="N17" i="1"/>
  <c r="N36" i="1" s="1"/>
  <c r="M17" i="1"/>
  <c r="M36" i="1" s="1"/>
  <c r="K17" i="1"/>
  <c r="K36" i="1" s="1"/>
  <c r="D17" i="1"/>
  <c r="C17" i="1" s="1"/>
  <c r="C36" i="1" s="1"/>
  <c r="W16" i="1"/>
  <c r="W35" i="1" s="1"/>
  <c r="N16" i="1"/>
  <c r="N35" i="1" s="1"/>
  <c r="M16" i="1"/>
  <c r="K16" i="1"/>
  <c r="K35" i="1" s="1"/>
  <c r="D16" i="1"/>
  <c r="C16" i="1" s="1"/>
  <c r="C35" i="1" s="1"/>
  <c r="W15" i="1"/>
  <c r="N15" i="1"/>
  <c r="N34" i="1" s="1"/>
  <c r="M15" i="1"/>
  <c r="M34" i="1" s="1"/>
  <c r="K15" i="1"/>
  <c r="K34" i="1" s="1"/>
  <c r="D15" i="1"/>
  <c r="C15" i="1" s="1"/>
  <c r="C34" i="1" s="1"/>
  <c r="W14" i="1"/>
  <c r="N14" i="1"/>
  <c r="L14" i="1" s="1"/>
  <c r="M14" i="1"/>
  <c r="M33" i="1" s="1"/>
  <c r="K14" i="1"/>
  <c r="K33" i="1" s="1"/>
  <c r="D14" i="1"/>
  <c r="C14" i="1" s="1"/>
  <c r="C33" i="1" s="1"/>
  <c r="W13" i="1"/>
  <c r="N13" i="1"/>
  <c r="N32" i="1" s="1"/>
  <c r="M13" i="1"/>
  <c r="K13" i="1"/>
  <c r="K32" i="1" s="1"/>
  <c r="D13" i="1"/>
  <c r="D32" i="1" s="1"/>
  <c r="W12" i="1"/>
  <c r="W30" i="1" s="1"/>
  <c r="N12" i="1"/>
  <c r="N30" i="1" s="1"/>
  <c r="M12" i="1"/>
  <c r="K12" i="1"/>
  <c r="D12" i="1"/>
  <c r="C12" i="1" s="1"/>
  <c r="C30" i="1" s="1"/>
  <c r="W11" i="1"/>
  <c r="N11" i="1"/>
  <c r="N27" i="1" s="1"/>
  <c r="M11" i="1"/>
  <c r="K11" i="1"/>
  <c r="K27" i="1" s="1"/>
  <c r="D11" i="1"/>
  <c r="C11" i="1" s="1"/>
  <c r="C27" i="1" s="1"/>
  <c r="W10" i="1"/>
  <c r="N10" i="1"/>
  <c r="N26" i="1" s="1"/>
  <c r="M10" i="1"/>
  <c r="M26" i="1" s="1"/>
  <c r="K10" i="1"/>
  <c r="K26" i="1" s="1"/>
  <c r="D10" i="1"/>
  <c r="C10" i="1" s="1"/>
  <c r="C26" i="1" s="1"/>
  <c r="W9" i="1"/>
  <c r="N9" i="1"/>
  <c r="L9" i="1" s="1"/>
  <c r="M9" i="1"/>
  <c r="K9" i="1"/>
  <c r="D9" i="1"/>
  <c r="C9" i="1" s="1"/>
  <c r="C25" i="1" s="1"/>
  <c r="W8" i="1"/>
  <c r="N8" i="1"/>
  <c r="L8" i="1" s="1"/>
  <c r="M8" i="1"/>
  <c r="K8" i="1"/>
  <c r="K24" i="1" s="1"/>
  <c r="D8" i="1"/>
  <c r="D24" i="1" s="1"/>
  <c r="X7" i="1"/>
  <c r="S7" i="1"/>
  <c r="R7" i="1"/>
  <c r="P7" i="1"/>
  <c r="O7" i="1"/>
  <c r="H7" i="1"/>
  <c r="G7" i="1"/>
  <c r="L25" i="1" l="1"/>
  <c r="J9" i="1"/>
  <c r="J25" i="1" s="1"/>
  <c r="L33" i="1"/>
  <c r="J14" i="1"/>
  <c r="J33" i="1" s="1"/>
  <c r="C19" i="1"/>
  <c r="C28" i="1"/>
  <c r="L24" i="1"/>
  <c r="J8" i="1"/>
  <c r="D7" i="1"/>
  <c r="J28" i="1"/>
  <c r="D30" i="1"/>
  <c r="D29" i="1"/>
  <c r="D37" i="1"/>
  <c r="K28" i="1"/>
  <c r="N7" i="1"/>
  <c r="L10" i="1"/>
  <c r="L11" i="1"/>
  <c r="L7" i="1" s="1"/>
  <c r="L12" i="1"/>
  <c r="L13" i="1"/>
  <c r="L15" i="1"/>
  <c r="L16" i="1"/>
  <c r="L17" i="1"/>
  <c r="W19" i="1"/>
  <c r="W7" i="1" s="1"/>
  <c r="D28" i="1"/>
  <c r="D36" i="1"/>
  <c r="D27" i="1"/>
  <c r="D35" i="1"/>
  <c r="D26" i="1"/>
  <c r="D34" i="1"/>
  <c r="D25" i="1"/>
  <c r="D33" i="1"/>
  <c r="C8" i="1"/>
  <c r="C13" i="1"/>
  <c r="C32" i="1" s="1"/>
  <c r="C24" i="1" l="1"/>
  <c r="C7" i="1"/>
  <c r="L26" i="1"/>
  <c r="J10" i="1"/>
  <c r="J26" i="1" s="1"/>
  <c r="J24" i="1"/>
  <c r="J17" i="1"/>
  <c r="J36" i="1" s="1"/>
  <c r="L36" i="1"/>
  <c r="L27" i="1"/>
  <c r="J11" i="1"/>
  <c r="J27" i="1" s="1"/>
  <c r="L35" i="1"/>
  <c r="J16" i="1"/>
  <c r="J35" i="1" s="1"/>
  <c r="L34" i="1"/>
  <c r="J15" i="1"/>
  <c r="J34" i="1" s="1"/>
  <c r="L32" i="1"/>
  <c r="J13" i="1"/>
  <c r="J32" i="1" s="1"/>
  <c r="J12" i="1"/>
  <c r="J30" i="1" s="1"/>
  <c r="L30" i="1"/>
  <c r="J7" i="1" l="1"/>
</calcChain>
</file>

<file path=xl/sharedStrings.xml><?xml version="1.0" encoding="utf-8"?>
<sst xmlns="http://schemas.openxmlformats.org/spreadsheetml/2006/main" count="87" uniqueCount="51">
  <si>
    <t>２  官行造林地の林種別面積、材積、成長量</t>
  </si>
  <si>
    <r>
      <t>単位：立木（面積：ha、材積：千m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、成長量：千m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／年）</t>
    </r>
    <rPh sb="0" eb="2">
      <t>タンイ</t>
    </rPh>
    <rPh sb="3" eb="5">
      <t>タチキ</t>
    </rPh>
    <rPh sb="6" eb="8">
      <t>メンセキ</t>
    </rPh>
    <rPh sb="12" eb="13">
      <t>ザイ</t>
    </rPh>
    <rPh sb="13" eb="14">
      <t>セキ</t>
    </rPh>
    <rPh sb="15" eb="16">
      <t>セン</t>
    </rPh>
    <rPh sb="19" eb="21">
      <t>セイチョウ</t>
    </rPh>
    <rPh sb="21" eb="22">
      <t>リョウ</t>
    </rPh>
    <rPh sb="23" eb="24">
      <t>セン</t>
    </rPh>
    <rPh sb="27" eb="28">
      <t>トシ</t>
    </rPh>
    <phoneticPr fontId="2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</si>
  <si>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2"/>
  </si>
  <si>
    <t>面　　　　　　　積</t>
    <rPh sb="0" eb="1">
      <t>メン</t>
    </rPh>
    <rPh sb="8" eb="9">
      <t>セキ</t>
    </rPh>
    <phoneticPr fontId="2"/>
  </si>
  <si>
    <t>材　　　　　　　　　　　　　積</t>
    <rPh sb="0" eb="1">
      <t>ザイ</t>
    </rPh>
    <rPh sb="14" eb="15">
      <t>セキ</t>
    </rPh>
    <phoneticPr fontId="2"/>
  </si>
  <si>
    <t>成　　　長　　　量</t>
    <rPh sb="0" eb="1">
      <t>シゲル</t>
    </rPh>
    <rPh sb="4" eb="5">
      <t>チョウ</t>
    </rPh>
    <rPh sb="8" eb="9">
      <t>リョウ</t>
    </rPh>
    <phoneticPr fontId="2"/>
  </si>
  <si>
    <t>面積総数</t>
    <rPh sb="0" eb="2">
      <t>メンセキ</t>
    </rPh>
    <rPh sb="2" eb="4">
      <t>ソウスウ</t>
    </rPh>
    <phoneticPr fontId="2"/>
  </si>
  <si>
    <t>林　　　　地</t>
    <rPh sb="0" eb="1">
      <t>ハヤシ</t>
    </rPh>
    <rPh sb="5" eb="6">
      <t>チ</t>
    </rPh>
    <phoneticPr fontId="2"/>
  </si>
  <si>
    <t>林地以外</t>
  </si>
  <si>
    <t>材積総数</t>
    <rPh sb="0" eb="4">
      <t>ザイセキソウスウ</t>
    </rPh>
    <phoneticPr fontId="2"/>
  </si>
  <si>
    <t>林　　　　　　　　地</t>
    <rPh sb="0" eb="1">
      <t>ハヤシ</t>
    </rPh>
    <rPh sb="9" eb="10">
      <t>チ</t>
    </rPh>
    <phoneticPr fontId="2"/>
  </si>
  <si>
    <t xml:space="preserve">  林地以外</t>
  </si>
  <si>
    <t>成長量総数</t>
    <rPh sb="0" eb="5">
      <t>セイチョウリョウソウスウ</t>
    </rPh>
    <phoneticPr fontId="2"/>
  </si>
  <si>
    <t>林地材積総数</t>
    <rPh sb="0" eb="4">
      <t>リンチザイセキ</t>
    </rPh>
    <rPh sb="4" eb="6">
      <t>ソウスウ</t>
    </rPh>
    <phoneticPr fontId="2"/>
  </si>
  <si>
    <t>人工林</t>
    <phoneticPr fontId="2"/>
  </si>
  <si>
    <t>天然林</t>
    <rPh sb="0" eb="2">
      <t>テンネン</t>
    </rPh>
    <phoneticPr fontId="2"/>
  </si>
  <si>
    <t xml:space="preserve">  無立木地</t>
  </si>
  <si>
    <t>林地面積
総数</t>
    <rPh sb="2" eb="4">
      <t>メンセキ</t>
    </rPh>
    <phoneticPr fontId="2"/>
  </si>
  <si>
    <t>林地面積総数_
制限林地（内）</t>
    <rPh sb="0" eb="6">
      <t>リンチメンセキソウスウ</t>
    </rPh>
    <rPh sb="8" eb="12">
      <t>セイゲンリンチ</t>
    </rPh>
    <rPh sb="13" eb="14">
      <t>ウチ</t>
    </rPh>
    <phoneticPr fontId="1"/>
  </si>
  <si>
    <t>人工林</t>
  </si>
  <si>
    <t>天然林</t>
  </si>
  <si>
    <t>無立木地</t>
  </si>
  <si>
    <t>総　数</t>
    <rPh sb="0" eb="1">
      <t>ソウ</t>
    </rPh>
    <rPh sb="2" eb="3">
      <t>スウ</t>
    </rPh>
    <phoneticPr fontId="2"/>
  </si>
  <si>
    <t>針葉樹</t>
  </si>
  <si>
    <t>広葉樹</t>
  </si>
  <si>
    <t>総　数</t>
    <phoneticPr fontId="2"/>
  </si>
  <si>
    <t>広葉樹</t>
    <rPh sb="0" eb="3">
      <t>コウヨウジュ</t>
    </rPh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</si>
  <si>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</si>
  <si>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</si>
  <si>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</si>
  <si>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</si>
  <si>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</si>
  <si>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</si>
  <si>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</si>
  <si>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</si>
  <si>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</si>
  <si>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</si>
  <si>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</si>
  <si>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</si>
  <si>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</si>
  <si>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</si>
  <si>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</si>
  <si>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</si>
  <si>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</si>
  <si>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</si>
  <si>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</si>
  <si>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</si>
  <si>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</si>
  <si>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</si>
  <si>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本表は、令和７年４月１日現在有効の公有林野等官行造林地施業計画書により作成した。</t>
  </si>
  <si>
    <t>２　制限林地の面積を、林地面積総数の内数で掲上した。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</si>
</sst>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_ * #,##0,_ ;_ * \-#,##0,_ ;_ * &quot;-&quot;_ ;_ @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/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6" fontId="5" fillId="0" borderId="22" xfId="0" applyNumberFormat="1" applyFont="1" applyBorder="1">
      <alignment vertical="center"/>
    </xf>
    <xf numFmtId="176" fontId="5" fillId="0" borderId="21" xfId="0" applyNumberFormat="1" applyFont="1" applyBorder="1">
      <alignment vertical="center"/>
    </xf>
    <xf numFmtId="177" fontId="5" fillId="0" borderId="23" xfId="0" applyNumberFormat="1" applyFont="1" applyBorder="1">
      <alignment vertical="center"/>
    </xf>
    <xf numFmtId="177" fontId="5" fillId="0" borderId="22" xfId="0" applyNumberFormat="1" applyFont="1" applyBorder="1">
      <alignment vertical="center"/>
    </xf>
    <xf numFmtId="177" fontId="5" fillId="0" borderId="22" xfId="0" applyNumberFormat="1" applyFont="1" applyBorder="1" applyAlignment="1">
      <alignment horizontal="right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176" fontId="3" fillId="0" borderId="25" xfId="0" applyNumberFormat="1" applyFont="1" applyBorder="1">
      <alignment vertical="center"/>
    </xf>
    <xf numFmtId="176" fontId="3" fillId="0" borderId="26" xfId="0" applyNumberFormat="1" applyFont="1" applyBorder="1">
      <alignment vertical="center"/>
    </xf>
    <xf numFmtId="176" fontId="3" fillId="0" borderId="27" xfId="0" applyNumberFormat="1" applyFont="1" applyBorder="1" applyProtection="1">
      <alignment vertical="center"/>
      <protection locked="0"/>
    </xf>
    <xf numFmtId="176" fontId="3" fillId="0" borderId="25" xfId="0" applyNumberFormat="1" applyFont="1" applyBorder="1" applyProtection="1">
      <alignment vertical="center"/>
      <protection locked="0"/>
    </xf>
    <xf numFmtId="176" fontId="3" fillId="0" borderId="25" xfId="0" applyNumberFormat="1" applyFont="1" applyBorder="1" applyAlignment="1" applyProtection="1">
      <alignment horizontal="right" vertical="center"/>
      <protection locked="0"/>
    </xf>
    <xf numFmtId="177" fontId="3" fillId="0" borderId="28" xfId="0" applyNumberFormat="1" applyFont="1" applyBorder="1">
      <alignment vertical="center"/>
    </xf>
    <xf numFmtId="177" fontId="3" fillId="0" borderId="25" xfId="0" applyNumberFormat="1" applyFont="1" applyBorder="1">
      <alignment vertical="center"/>
    </xf>
    <xf numFmtId="177" fontId="3" fillId="0" borderId="25" xfId="0" applyNumberFormat="1" applyFont="1" applyBorder="1" applyProtection="1">
      <alignment vertical="center"/>
      <protection locked="0"/>
    </xf>
    <xf numFmtId="177" fontId="3" fillId="0" borderId="25" xfId="0" applyNumberFormat="1" applyFont="1" applyBorder="1" applyAlignment="1" applyProtection="1">
      <alignment horizontal="right" vertical="center"/>
      <protection locked="0"/>
    </xf>
    <xf numFmtId="0" fontId="3" fillId="0" borderId="2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76" fontId="3" fillId="0" borderId="30" xfId="0" applyNumberFormat="1" applyFont="1" applyBorder="1" applyProtection="1">
      <alignment vertical="center"/>
      <protection locked="0"/>
    </xf>
    <xf numFmtId="176" fontId="3" fillId="0" borderId="26" xfId="0" applyNumberFormat="1" applyFont="1" applyBorder="1" applyProtection="1">
      <alignment vertical="center"/>
      <protection locked="0"/>
    </xf>
    <xf numFmtId="176" fontId="3" fillId="0" borderId="26" xfId="0" applyNumberFormat="1" applyFont="1" applyBorder="1" applyAlignment="1" applyProtection="1">
      <alignment horizontal="right" vertical="center"/>
      <protection locked="0"/>
    </xf>
    <xf numFmtId="177" fontId="3" fillId="0" borderId="31" xfId="0" applyNumberFormat="1" applyFont="1" applyBorder="1">
      <alignment vertical="center"/>
    </xf>
    <xf numFmtId="177" fontId="3" fillId="0" borderId="26" xfId="0" applyNumberFormat="1" applyFont="1" applyBorder="1">
      <alignment vertical="center"/>
    </xf>
    <xf numFmtId="177" fontId="3" fillId="0" borderId="26" xfId="0" applyNumberFormat="1" applyFont="1" applyBorder="1" applyProtection="1">
      <alignment vertical="center"/>
      <protection locked="0"/>
    </xf>
    <xf numFmtId="177" fontId="3" fillId="0" borderId="26" xfId="0" applyNumberFormat="1" applyFont="1" applyBorder="1" applyAlignment="1" applyProtection="1">
      <alignment horizontal="right" vertical="center"/>
      <protection locked="0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176" fontId="3" fillId="0" borderId="33" xfId="0" applyNumberFormat="1" applyFont="1" applyBorder="1">
      <alignment vertical="center"/>
    </xf>
    <xf numFmtId="176" fontId="3" fillId="0" borderId="34" xfId="0" applyNumberFormat="1" applyFont="1" applyBorder="1" applyProtection="1">
      <alignment vertical="center"/>
      <protection locked="0"/>
    </xf>
    <xf numFmtId="176" fontId="3" fillId="0" borderId="33" xfId="0" applyNumberFormat="1" applyFont="1" applyBorder="1" applyProtection="1">
      <alignment vertical="center"/>
      <protection locked="0"/>
    </xf>
    <xf numFmtId="177" fontId="3" fillId="0" borderId="35" xfId="0" applyNumberFormat="1" applyFont="1" applyBorder="1">
      <alignment vertical="center"/>
    </xf>
    <xf numFmtId="177" fontId="3" fillId="0" borderId="33" xfId="0" applyNumberFormat="1" applyFont="1" applyBorder="1">
      <alignment vertical="center"/>
    </xf>
    <xf numFmtId="177" fontId="3" fillId="0" borderId="33" xfId="0" applyNumberFormat="1" applyFont="1" applyBorder="1" applyProtection="1">
      <alignment vertical="center"/>
      <protection locked="0"/>
    </xf>
    <xf numFmtId="176" fontId="3" fillId="0" borderId="34" xfId="0" applyNumberFormat="1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176" fontId="3" fillId="0" borderId="37" xfId="0" applyNumberFormat="1" applyFont="1" applyBorder="1">
      <alignment vertical="center"/>
    </xf>
    <xf numFmtId="176" fontId="3" fillId="0" borderId="38" xfId="0" applyNumberFormat="1" applyFont="1" applyBorder="1" applyProtection="1">
      <alignment vertical="center"/>
      <protection locked="0"/>
    </xf>
    <xf numFmtId="176" fontId="3" fillId="0" borderId="37" xfId="0" applyNumberFormat="1" applyFont="1" applyBorder="1" applyProtection="1">
      <alignment vertical="center"/>
      <protection locked="0"/>
    </xf>
    <xf numFmtId="177" fontId="3" fillId="0" borderId="39" xfId="0" applyNumberFormat="1" applyFont="1" applyBorder="1">
      <alignment vertical="center"/>
    </xf>
    <xf numFmtId="177" fontId="3" fillId="0" borderId="37" xfId="0" applyNumberFormat="1" applyFont="1" applyBorder="1">
      <alignment vertical="center"/>
    </xf>
    <xf numFmtId="177" fontId="3" fillId="0" borderId="37" xfId="0" applyNumberFormat="1" applyFont="1" applyBorder="1" applyProtection="1">
      <alignment vertical="center"/>
      <protection locked="0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76" fontId="3" fillId="0" borderId="41" xfId="0" applyNumberFormat="1" applyFont="1" applyBorder="1">
      <alignment vertical="center"/>
    </xf>
    <xf numFmtId="176" fontId="3" fillId="0" borderId="42" xfId="0" applyNumberFormat="1" applyFont="1" applyBorder="1" applyProtection="1">
      <alignment vertical="center"/>
      <protection locked="0"/>
    </xf>
    <xf numFmtId="176" fontId="3" fillId="0" borderId="41" xfId="0" applyNumberFormat="1" applyFont="1" applyBorder="1" applyProtection="1">
      <alignment vertical="center"/>
      <protection locked="0"/>
    </xf>
    <xf numFmtId="177" fontId="3" fillId="0" borderId="43" xfId="0" applyNumberFormat="1" applyFont="1" applyBorder="1">
      <alignment vertical="center"/>
    </xf>
    <xf numFmtId="177" fontId="3" fillId="0" borderId="41" xfId="0" applyNumberFormat="1" applyFont="1" applyBorder="1">
      <alignment vertical="center"/>
    </xf>
    <xf numFmtId="177" fontId="3" fillId="0" borderId="41" xfId="0" applyNumberFormat="1" applyFont="1" applyBorder="1" applyProtection="1">
      <alignment vertical="center"/>
      <protection locked="0"/>
    </xf>
    <xf numFmtId="176" fontId="3" fillId="0" borderId="44" xfId="0" applyNumberFormat="1" applyFont="1" applyBorder="1">
      <alignment vertical="center"/>
    </xf>
    <xf numFmtId="176" fontId="3" fillId="0" borderId="45" xfId="0" applyNumberFormat="1" applyFont="1" applyBorder="1" applyProtection="1">
      <alignment vertical="center"/>
      <protection locked="0"/>
    </xf>
    <xf numFmtId="176" fontId="3" fillId="0" borderId="44" xfId="0" applyNumberFormat="1" applyFont="1" applyBorder="1" applyProtection="1">
      <alignment vertical="center"/>
      <protection locked="0"/>
    </xf>
    <xf numFmtId="177" fontId="3" fillId="0" borderId="46" xfId="0" applyNumberFormat="1" applyFont="1" applyBorder="1">
      <alignment vertical="center"/>
    </xf>
    <xf numFmtId="177" fontId="3" fillId="0" borderId="44" xfId="0" applyNumberFormat="1" applyFont="1" applyBorder="1">
      <alignment vertical="center"/>
    </xf>
    <xf numFmtId="177" fontId="3" fillId="0" borderId="44" xfId="0" applyNumberFormat="1" applyFont="1" applyBorder="1" applyProtection="1">
      <alignment vertical="center"/>
      <protection locked="0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176" fontId="3" fillId="0" borderId="40" xfId="0" applyNumberFormat="1" applyFont="1" applyBorder="1">
      <alignment vertical="center"/>
    </xf>
    <xf numFmtId="177" fontId="3" fillId="0" borderId="49" xfId="0" applyNumberFormat="1" applyFont="1" applyBorder="1">
      <alignment vertical="center"/>
    </xf>
    <xf numFmtId="177" fontId="3" fillId="0" borderId="40" xfId="0" applyNumberFormat="1" applyFont="1" applyBorder="1">
      <alignment vertical="center"/>
    </xf>
    <xf numFmtId="176" fontId="3" fillId="0" borderId="32" xfId="0" applyNumberFormat="1" applyFont="1" applyBorder="1">
      <alignment vertical="center"/>
    </xf>
    <xf numFmtId="177" fontId="3" fillId="0" borderId="50" xfId="0" applyNumberFormat="1" applyFont="1" applyBorder="1">
      <alignment vertical="center"/>
    </xf>
    <xf numFmtId="177" fontId="3" fillId="0" borderId="32" xfId="0" applyNumberFormat="1" applyFont="1" applyBorder="1">
      <alignment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176" fontId="3" fillId="0" borderId="52" xfId="0" applyNumberFormat="1" applyFont="1" applyBorder="1">
      <alignment vertical="center"/>
    </xf>
    <xf numFmtId="177" fontId="3" fillId="0" borderId="53" xfId="0" applyNumberFormat="1" applyFont="1" applyBorder="1">
      <alignment vertical="center"/>
    </xf>
    <xf numFmtId="177" fontId="3" fillId="0" borderId="52" xfId="0" applyNumberFormat="1" applyFont="1" applyBorder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58" fontId="5" fillId="0" borderId="20" xfId="0" applyNumberFormat="1" applyFont="1" applyBorder="1" applyAlignment="1">
      <alignment horizontal="distributed" vertical="center"/>
    </xf>
    <xf numFmtId="58" fontId="5" fillId="0" borderId="21" xfId="0" applyNumberFormat="1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wrapText="1"/>
    </xf>
    <xf numFmtId="0" fontId="3" fillId="0" borderId="8" xfId="0" applyFont="1" applyBorder="1" applyAlignment="1">
      <alignment horizontal="distributed" vertical="center" wrapText="1"/>
    </xf>
    <xf numFmtId="0" fontId="3" fillId="0" borderId="13" xfId="0" applyFont="1" applyBorder="1" applyAlignment="1">
      <alignment horizontal="distributed" vertical="center" wrapText="1"/>
    </xf>
    <xf numFmtId="0" fontId="3" fillId="0" borderId="15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A3F82-A08B-43E9-8523-84E101BF6E1A}">
  <sheetPr codeName="Sheet48">
    <pageSetUpPr fitToPage="1"/>
  </sheetPr>
  <dimension ref="A1:Y42"/>
  <sheetViews>
    <sheetView tabSelected="1" view="pageBreakPreview" zoomScaleNormal="100" zoomScaleSheetLayoutView="100" workbookViewId="0"/>
  </sheetViews>
  <sheetFormatPr defaultColWidth="9" defaultRowHeight="13.5" x14ac:dyDescent="0.15"/>
  <cols>
    <col min="1" max="1" width="13.875" customWidth="1"/>
    <col min="2" max="2" width="7.5" customWidth="1"/>
    <col min="3" max="3" width="10.875" customWidth="1"/>
    <col min="4" max="8" width="13.125" customWidth="1"/>
    <col min="9" max="9" width="9.875" customWidth="1"/>
    <col min="10" max="25" width="13.125" customWidth="1"/>
  </cols>
  <sheetData>
    <row r="1" spans="1:25" ht="13.5" customHeight="1" x14ac:dyDescent="0.15">
      <c r="A1" t="s">
        <v>0</v>
      </c>
    </row>
    <row r="2" spans="1:25" ht="14.25" x14ac:dyDescent="0.15">
      <c r="Y2" s="1" t="s">
        <v>1</v>
      </c>
    </row>
    <row r="3" spans="1:25" ht="13.5" customHeight="1" x14ac:dyDescent="0.15">
      <c r="A3" s="87" t="s">
        <v>2</v>
      </c>
      <c r="B3" s="88"/>
      <c r="C3" s="83" t="s">
        <v>3</v>
      </c>
      <c r="D3" s="93"/>
      <c r="E3" s="93"/>
      <c r="F3" s="93"/>
      <c r="G3" s="93"/>
      <c r="H3" s="93"/>
      <c r="I3" s="93"/>
      <c r="J3" s="94" t="s">
        <v>4</v>
      </c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84"/>
      <c r="W3" s="83" t="s">
        <v>5</v>
      </c>
      <c r="X3" s="93"/>
      <c r="Y3" s="84"/>
    </row>
    <row r="4" spans="1:25" x14ac:dyDescent="0.15">
      <c r="A4" s="89"/>
      <c r="B4" s="90"/>
      <c r="C4" s="95" t="s">
        <v>6</v>
      </c>
      <c r="D4" s="77" t="s">
        <v>7</v>
      </c>
      <c r="E4" s="78"/>
      <c r="F4" s="78"/>
      <c r="G4" s="78"/>
      <c r="H4" s="79"/>
      <c r="I4" s="95" t="s">
        <v>8</v>
      </c>
      <c r="J4" s="98" t="s">
        <v>9</v>
      </c>
      <c r="K4" s="78"/>
      <c r="L4" s="79"/>
      <c r="M4" s="83" t="s">
        <v>10</v>
      </c>
      <c r="N4" s="93"/>
      <c r="O4" s="93"/>
      <c r="P4" s="93"/>
      <c r="Q4" s="93"/>
      <c r="R4" s="93"/>
      <c r="S4" s="93"/>
      <c r="T4" s="84"/>
      <c r="U4" s="77" t="s">
        <v>11</v>
      </c>
      <c r="V4" s="79"/>
      <c r="W4" s="77" t="s">
        <v>12</v>
      </c>
      <c r="X4" s="78"/>
      <c r="Y4" s="79"/>
    </row>
    <row r="5" spans="1:25" x14ac:dyDescent="0.15">
      <c r="A5" s="89"/>
      <c r="B5" s="90"/>
      <c r="C5" s="96"/>
      <c r="D5" s="80"/>
      <c r="E5" s="81"/>
      <c r="F5" s="81"/>
      <c r="G5" s="81"/>
      <c r="H5" s="82"/>
      <c r="I5" s="96"/>
      <c r="J5" s="99"/>
      <c r="K5" s="81"/>
      <c r="L5" s="82"/>
      <c r="M5" s="83" t="s">
        <v>13</v>
      </c>
      <c r="N5" s="84"/>
      <c r="O5" s="83" t="s">
        <v>14</v>
      </c>
      <c r="P5" s="84"/>
      <c r="Q5" s="83" t="s">
        <v>15</v>
      </c>
      <c r="R5" s="84"/>
      <c r="S5" s="83" t="s">
        <v>16</v>
      </c>
      <c r="T5" s="84"/>
      <c r="U5" s="80"/>
      <c r="V5" s="82"/>
      <c r="W5" s="80"/>
      <c r="X5" s="81"/>
      <c r="Y5" s="82"/>
    </row>
    <row r="6" spans="1:25" ht="24" x14ac:dyDescent="0.15">
      <c r="A6" s="91"/>
      <c r="B6" s="92"/>
      <c r="C6" s="97"/>
      <c r="D6" s="2" t="s">
        <v>17</v>
      </c>
      <c r="E6" s="3" t="s">
        <v>18</v>
      </c>
      <c r="F6" s="4" t="s">
        <v>19</v>
      </c>
      <c r="G6" s="4" t="s">
        <v>20</v>
      </c>
      <c r="H6" s="4" t="s">
        <v>21</v>
      </c>
      <c r="I6" s="97"/>
      <c r="J6" s="5" t="s">
        <v>22</v>
      </c>
      <c r="K6" s="4" t="s">
        <v>23</v>
      </c>
      <c r="L6" s="4" t="s">
        <v>24</v>
      </c>
      <c r="M6" s="4" t="s">
        <v>23</v>
      </c>
      <c r="N6" s="4" t="s">
        <v>24</v>
      </c>
      <c r="O6" s="4" t="s">
        <v>23</v>
      </c>
      <c r="P6" s="4" t="s">
        <v>24</v>
      </c>
      <c r="Q6" s="4" t="s">
        <v>23</v>
      </c>
      <c r="R6" s="4" t="s">
        <v>24</v>
      </c>
      <c r="S6" s="4" t="s">
        <v>23</v>
      </c>
      <c r="T6" s="4" t="s">
        <v>24</v>
      </c>
      <c r="U6" s="4" t="s">
        <v>23</v>
      </c>
      <c r="V6" s="4" t="s">
        <v>24</v>
      </c>
      <c r="W6" s="4" t="s">
        <v>25</v>
      </c>
      <c r="X6" s="4" t="s">
        <v>23</v>
      </c>
      <c r="Y6" s="4" t="s">
        <v>26</v>
      </c>
    </row>
    <row r="7" spans="1:25" ht="18" customHeight="1" thickBot="1" x14ac:dyDescent="0.2">
      <c r="A7" s="85">
        <v>45748</v>
      </c>
      <c r="B7" s="86">
        <v>43556</v>
      </c>
      <c r="C7" s="6">
        <f t="shared" ref="C7:Y7" si="0">SUMIF(C8:C19,"&gt;0")+SUMIF(C22:C23,"&gt;0")</f>
        <v>26337.699999999997</v>
      </c>
      <c r="D7" s="6">
        <f t="shared" si="0"/>
        <v>24794.100000000002</v>
      </c>
      <c r="E7" s="7">
        <f t="shared" si="0"/>
        <v>17835.68</v>
      </c>
      <c r="F7" s="6">
        <f t="shared" si="0"/>
        <v>24640.22</v>
      </c>
      <c r="G7" s="6">
        <f t="shared" si="0"/>
        <v>22.96</v>
      </c>
      <c r="H7" s="6">
        <f t="shared" si="0"/>
        <v>130.91999999999999</v>
      </c>
      <c r="I7" s="6">
        <f t="shared" si="0"/>
        <v>1543.6000000000001</v>
      </c>
      <c r="J7" s="8">
        <f t="shared" si="0"/>
        <v>5308549</v>
      </c>
      <c r="K7" s="9">
        <f t="shared" si="0"/>
        <v>4857324</v>
      </c>
      <c r="L7" s="9">
        <f t="shared" si="0"/>
        <v>451225</v>
      </c>
      <c r="M7" s="9">
        <f t="shared" si="0"/>
        <v>4857324</v>
      </c>
      <c r="N7" s="9">
        <f t="shared" si="0"/>
        <v>451225</v>
      </c>
      <c r="O7" s="9">
        <f t="shared" si="0"/>
        <v>4856271</v>
      </c>
      <c r="P7" s="9">
        <f t="shared" si="0"/>
        <v>449314</v>
      </c>
      <c r="Q7" s="9">
        <f t="shared" si="0"/>
        <v>1053</v>
      </c>
      <c r="R7" s="9">
        <f t="shared" si="0"/>
        <v>1911</v>
      </c>
      <c r="S7" s="9">
        <f t="shared" si="0"/>
        <v>0</v>
      </c>
      <c r="T7" s="10">
        <f t="shared" si="0"/>
        <v>0</v>
      </c>
      <c r="U7" s="9">
        <f t="shared" si="0"/>
        <v>0</v>
      </c>
      <c r="V7" s="9">
        <f t="shared" si="0"/>
        <v>0</v>
      </c>
      <c r="W7" s="9">
        <f t="shared" si="0"/>
        <v>42315.200000000004</v>
      </c>
      <c r="X7" s="9">
        <f t="shared" si="0"/>
        <v>37321.599999999999</v>
      </c>
      <c r="Y7" s="9">
        <f t="shared" si="0"/>
        <v>4993.5999999999995</v>
      </c>
    </row>
    <row r="8" spans="1:25" ht="18" customHeight="1" thickTop="1" x14ac:dyDescent="0.15">
      <c r="A8" s="11" t="s">
        <v>27</v>
      </c>
      <c r="B8" s="12" t="s">
        <v>27</v>
      </c>
      <c r="C8" s="13">
        <f t="shared" ref="C8:C18" si="1">IF(D8&gt;0,D8,0)+IF(I8&gt;0,I8,0)</f>
        <v>41</v>
      </c>
      <c r="D8" s="14">
        <f t="shared" ref="D8:D18" si="2">SUMIF(F8:H8,"&gt;0")</f>
        <v>39.25</v>
      </c>
      <c r="E8" s="15">
        <v>0</v>
      </c>
      <c r="F8" s="16">
        <v>39.25</v>
      </c>
      <c r="G8" s="16">
        <v>0</v>
      </c>
      <c r="H8" s="17">
        <v>0</v>
      </c>
      <c r="I8" s="16">
        <v>1.75</v>
      </c>
      <c r="J8" s="18">
        <f t="shared" ref="J8:J18" si="3">SUMIF(K8:L8,"&gt;0")</f>
        <v>8053</v>
      </c>
      <c r="K8" s="19">
        <f t="shared" ref="K8:L18" si="4">IF(M8&gt;0,M8,0)+IF(U8&gt;0,U8,0)</f>
        <v>4521</v>
      </c>
      <c r="L8" s="19">
        <f t="shared" si="4"/>
        <v>3532</v>
      </c>
      <c r="M8" s="19">
        <f t="shared" ref="M8:N18" si="5">IF(O8&gt;0,O8,0)+IF(Q8&gt;0,Q8,0)+IF(S8&gt;0,S8,0)</f>
        <v>4521</v>
      </c>
      <c r="N8" s="19">
        <f t="shared" si="5"/>
        <v>3532</v>
      </c>
      <c r="O8" s="20">
        <v>4521</v>
      </c>
      <c r="P8" s="20">
        <v>3532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19">
        <f t="shared" ref="W8:W18" si="6">SUMIF(X8:Y8,"&gt;0")</f>
        <v>75.400000000000006</v>
      </c>
      <c r="X8" s="20">
        <v>36.5</v>
      </c>
      <c r="Y8" s="20">
        <v>38.9</v>
      </c>
    </row>
    <row r="9" spans="1:25" ht="18" customHeight="1" x14ac:dyDescent="0.15">
      <c r="A9" s="22" t="s">
        <v>28</v>
      </c>
      <c r="B9" s="23" t="s">
        <v>28</v>
      </c>
      <c r="C9" s="14">
        <f t="shared" si="1"/>
        <v>1903.6</v>
      </c>
      <c r="D9" s="14">
        <f t="shared" si="2"/>
        <v>1487.95</v>
      </c>
      <c r="E9" s="24">
        <v>855.18</v>
      </c>
      <c r="F9" s="25">
        <v>1487.47</v>
      </c>
      <c r="G9" s="25">
        <v>0</v>
      </c>
      <c r="H9" s="26">
        <v>0.48</v>
      </c>
      <c r="I9" s="25">
        <v>415.65</v>
      </c>
      <c r="J9" s="27">
        <f t="shared" si="3"/>
        <v>234388</v>
      </c>
      <c r="K9" s="28">
        <f t="shared" si="4"/>
        <v>143278</v>
      </c>
      <c r="L9" s="28">
        <f t="shared" si="4"/>
        <v>91110</v>
      </c>
      <c r="M9" s="28">
        <f t="shared" si="5"/>
        <v>143278</v>
      </c>
      <c r="N9" s="28">
        <f t="shared" si="5"/>
        <v>91110</v>
      </c>
      <c r="O9" s="29">
        <v>143278</v>
      </c>
      <c r="P9" s="29">
        <v>91110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28">
        <f t="shared" si="6"/>
        <v>2250</v>
      </c>
      <c r="X9" s="29">
        <v>1302.4000000000001</v>
      </c>
      <c r="Y9" s="29">
        <v>947.6</v>
      </c>
    </row>
    <row r="10" spans="1:25" ht="18" customHeight="1" x14ac:dyDescent="0.15">
      <c r="A10" s="22" t="s">
        <v>29</v>
      </c>
      <c r="B10" s="23" t="s">
        <v>29</v>
      </c>
      <c r="C10" s="14">
        <f t="shared" si="1"/>
        <v>1806.1200000000001</v>
      </c>
      <c r="D10" s="14">
        <f t="shared" si="2"/>
        <v>1647.91</v>
      </c>
      <c r="E10" s="24">
        <v>1182.6300000000001</v>
      </c>
      <c r="F10" s="25">
        <v>1647.91</v>
      </c>
      <c r="G10" s="25">
        <v>0</v>
      </c>
      <c r="H10" s="25">
        <v>0</v>
      </c>
      <c r="I10" s="25">
        <v>158.21</v>
      </c>
      <c r="J10" s="27">
        <f t="shared" si="3"/>
        <v>411418</v>
      </c>
      <c r="K10" s="28">
        <f t="shared" si="4"/>
        <v>381916</v>
      </c>
      <c r="L10" s="28">
        <f t="shared" si="4"/>
        <v>29502</v>
      </c>
      <c r="M10" s="28">
        <f t="shared" si="5"/>
        <v>381916</v>
      </c>
      <c r="N10" s="28">
        <f t="shared" si="5"/>
        <v>29502</v>
      </c>
      <c r="O10" s="29">
        <v>381916</v>
      </c>
      <c r="P10" s="29">
        <v>29502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29">
        <v>0</v>
      </c>
      <c r="W10" s="28">
        <f t="shared" si="6"/>
        <v>3704</v>
      </c>
      <c r="X10" s="29">
        <v>3379.5</v>
      </c>
      <c r="Y10" s="29">
        <v>324.5</v>
      </c>
    </row>
    <row r="11" spans="1:25" ht="18" customHeight="1" x14ac:dyDescent="0.15">
      <c r="A11" s="22" t="s">
        <v>30</v>
      </c>
      <c r="B11" s="23" t="s">
        <v>30</v>
      </c>
      <c r="C11" s="14">
        <f t="shared" si="1"/>
        <v>496.75</v>
      </c>
      <c r="D11" s="14">
        <f t="shared" si="2"/>
        <v>446.9</v>
      </c>
      <c r="E11" s="24">
        <v>396.61</v>
      </c>
      <c r="F11" s="25">
        <v>446.9</v>
      </c>
      <c r="G11" s="25">
        <v>0</v>
      </c>
      <c r="H11" s="25">
        <v>0</v>
      </c>
      <c r="I11" s="25">
        <v>49.85</v>
      </c>
      <c r="J11" s="27">
        <f t="shared" si="3"/>
        <v>65990</v>
      </c>
      <c r="K11" s="28">
        <f t="shared" si="4"/>
        <v>50960</v>
      </c>
      <c r="L11" s="28">
        <f t="shared" si="4"/>
        <v>15030</v>
      </c>
      <c r="M11" s="28">
        <f t="shared" si="5"/>
        <v>50960</v>
      </c>
      <c r="N11" s="28">
        <f t="shared" si="5"/>
        <v>15030</v>
      </c>
      <c r="O11" s="29">
        <v>50960</v>
      </c>
      <c r="P11" s="29">
        <v>15030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29">
        <v>0</v>
      </c>
      <c r="W11" s="28">
        <f t="shared" si="6"/>
        <v>447.3</v>
      </c>
      <c r="X11" s="29">
        <v>317.5</v>
      </c>
      <c r="Y11" s="29">
        <v>129.80000000000001</v>
      </c>
    </row>
    <row r="12" spans="1:25" ht="18" customHeight="1" x14ac:dyDescent="0.15">
      <c r="A12" s="31" t="s">
        <v>31</v>
      </c>
      <c r="B12" s="32" t="s">
        <v>31</v>
      </c>
      <c r="C12" s="33">
        <f t="shared" si="1"/>
        <v>4763.8099999999995</v>
      </c>
      <c r="D12" s="14">
        <f t="shared" si="2"/>
        <v>4573.1899999999996</v>
      </c>
      <c r="E12" s="34">
        <v>3553.9</v>
      </c>
      <c r="F12" s="35">
        <v>4529</v>
      </c>
      <c r="G12" s="35">
        <v>2.12</v>
      </c>
      <c r="H12" s="35">
        <v>42.07</v>
      </c>
      <c r="I12" s="35">
        <v>190.62</v>
      </c>
      <c r="J12" s="36">
        <f t="shared" si="3"/>
        <v>963188</v>
      </c>
      <c r="K12" s="37">
        <f t="shared" si="4"/>
        <v>918348</v>
      </c>
      <c r="L12" s="37">
        <f t="shared" si="4"/>
        <v>44840</v>
      </c>
      <c r="M12" s="37">
        <f t="shared" si="5"/>
        <v>918348</v>
      </c>
      <c r="N12" s="37">
        <f t="shared" si="5"/>
        <v>44840</v>
      </c>
      <c r="O12" s="38">
        <v>918348</v>
      </c>
      <c r="P12" s="38">
        <v>44600</v>
      </c>
      <c r="Q12" s="38">
        <v>0</v>
      </c>
      <c r="R12" s="38">
        <v>240</v>
      </c>
      <c r="S12" s="38">
        <v>0</v>
      </c>
      <c r="T12" s="38">
        <v>0</v>
      </c>
      <c r="U12" s="38">
        <v>0</v>
      </c>
      <c r="V12" s="38">
        <v>0</v>
      </c>
      <c r="W12" s="37">
        <f t="shared" si="6"/>
        <v>7048.7</v>
      </c>
      <c r="X12" s="38">
        <v>6572.2</v>
      </c>
      <c r="Y12" s="38">
        <v>476.5</v>
      </c>
    </row>
    <row r="13" spans="1:25" ht="18" customHeight="1" x14ac:dyDescent="0.15">
      <c r="A13" s="22" t="s">
        <v>32</v>
      </c>
      <c r="B13" s="23" t="s">
        <v>32</v>
      </c>
      <c r="C13" s="14">
        <f t="shared" si="1"/>
        <v>1013.2199999999999</v>
      </c>
      <c r="D13" s="14">
        <f t="shared" si="2"/>
        <v>938.06</v>
      </c>
      <c r="E13" s="24">
        <v>558.96</v>
      </c>
      <c r="F13" s="25">
        <v>938.06</v>
      </c>
      <c r="G13" s="25">
        <v>0</v>
      </c>
      <c r="H13" s="25">
        <v>0</v>
      </c>
      <c r="I13" s="25">
        <v>75.16</v>
      </c>
      <c r="J13" s="27">
        <f t="shared" si="3"/>
        <v>229433</v>
      </c>
      <c r="K13" s="28">
        <f t="shared" si="4"/>
        <v>223171</v>
      </c>
      <c r="L13" s="28">
        <f t="shared" si="4"/>
        <v>6262</v>
      </c>
      <c r="M13" s="28">
        <f t="shared" si="5"/>
        <v>223171</v>
      </c>
      <c r="N13" s="28">
        <f t="shared" si="5"/>
        <v>6262</v>
      </c>
      <c r="O13" s="29">
        <v>223171</v>
      </c>
      <c r="P13" s="29">
        <v>6262</v>
      </c>
      <c r="Q13" s="29">
        <v>0</v>
      </c>
      <c r="R13" s="29">
        <v>0</v>
      </c>
      <c r="S13" s="29">
        <v>0</v>
      </c>
      <c r="T13" s="29">
        <v>0</v>
      </c>
      <c r="U13" s="29">
        <v>0</v>
      </c>
      <c r="V13" s="29">
        <v>0</v>
      </c>
      <c r="W13" s="28">
        <f t="shared" si="6"/>
        <v>2261.7000000000003</v>
      </c>
      <c r="X13" s="29">
        <v>2168.4</v>
      </c>
      <c r="Y13" s="29">
        <v>93.3</v>
      </c>
    </row>
    <row r="14" spans="1:25" ht="18" customHeight="1" x14ac:dyDescent="0.15">
      <c r="A14" s="22" t="s">
        <v>33</v>
      </c>
      <c r="B14" s="23" t="s">
        <v>33</v>
      </c>
      <c r="C14" s="14">
        <f t="shared" si="1"/>
        <v>1500.49</v>
      </c>
      <c r="D14" s="14">
        <f t="shared" si="2"/>
        <v>1417.72</v>
      </c>
      <c r="E14" s="24">
        <v>1141.6300000000001</v>
      </c>
      <c r="F14" s="25">
        <v>1417.72</v>
      </c>
      <c r="G14" s="25">
        <v>0</v>
      </c>
      <c r="H14" s="25">
        <v>0</v>
      </c>
      <c r="I14" s="25">
        <v>82.77</v>
      </c>
      <c r="J14" s="27">
        <f t="shared" si="3"/>
        <v>329106</v>
      </c>
      <c r="K14" s="28">
        <f t="shared" si="4"/>
        <v>319610</v>
      </c>
      <c r="L14" s="28">
        <f t="shared" si="4"/>
        <v>9496</v>
      </c>
      <c r="M14" s="28">
        <f t="shared" si="5"/>
        <v>319610</v>
      </c>
      <c r="N14" s="28">
        <f t="shared" si="5"/>
        <v>9496</v>
      </c>
      <c r="O14" s="29">
        <v>319610</v>
      </c>
      <c r="P14" s="29">
        <v>9496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29">
        <v>0</v>
      </c>
      <c r="W14" s="28">
        <f t="shared" si="6"/>
        <v>2038.6</v>
      </c>
      <c r="X14" s="29">
        <v>1940.5</v>
      </c>
      <c r="Y14" s="29">
        <v>98.1</v>
      </c>
    </row>
    <row r="15" spans="1:25" ht="18" customHeight="1" x14ac:dyDescent="0.15">
      <c r="A15" s="22" t="s">
        <v>34</v>
      </c>
      <c r="B15" s="23" t="s">
        <v>34</v>
      </c>
      <c r="C15" s="14">
        <f t="shared" si="1"/>
        <v>3318.87</v>
      </c>
      <c r="D15" s="14">
        <f t="shared" si="2"/>
        <v>3195.2</v>
      </c>
      <c r="E15" s="24">
        <v>2068.27</v>
      </c>
      <c r="F15" s="25">
        <v>3195.2</v>
      </c>
      <c r="G15" s="25">
        <v>0</v>
      </c>
      <c r="H15" s="25">
        <v>0</v>
      </c>
      <c r="I15" s="25">
        <v>123.67</v>
      </c>
      <c r="J15" s="27">
        <f t="shared" si="3"/>
        <v>653284</v>
      </c>
      <c r="K15" s="28">
        <f t="shared" si="4"/>
        <v>585535</v>
      </c>
      <c r="L15" s="28">
        <f t="shared" si="4"/>
        <v>67749</v>
      </c>
      <c r="M15" s="28">
        <f t="shared" si="5"/>
        <v>585535</v>
      </c>
      <c r="N15" s="28">
        <f t="shared" si="5"/>
        <v>67749</v>
      </c>
      <c r="O15" s="29">
        <v>585535</v>
      </c>
      <c r="P15" s="29">
        <v>67749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8">
        <f t="shared" si="6"/>
        <v>5018.2</v>
      </c>
      <c r="X15" s="29">
        <v>4283.7</v>
      </c>
      <c r="Y15" s="29">
        <v>734.5</v>
      </c>
    </row>
    <row r="16" spans="1:25" ht="18" customHeight="1" x14ac:dyDescent="0.15">
      <c r="A16" s="22" t="s">
        <v>35</v>
      </c>
      <c r="B16" s="23" t="s">
        <v>35</v>
      </c>
      <c r="C16" s="14">
        <f t="shared" si="1"/>
        <v>3624.61</v>
      </c>
      <c r="D16" s="14">
        <f t="shared" si="2"/>
        <v>3531.52</v>
      </c>
      <c r="E16" s="24">
        <v>2980.33</v>
      </c>
      <c r="F16" s="25">
        <v>3484.86</v>
      </c>
      <c r="G16" s="25">
        <v>0</v>
      </c>
      <c r="H16" s="25">
        <v>46.66</v>
      </c>
      <c r="I16" s="25">
        <v>93.09</v>
      </c>
      <c r="J16" s="27">
        <f t="shared" si="3"/>
        <v>751032</v>
      </c>
      <c r="K16" s="28">
        <f t="shared" si="4"/>
        <v>733218</v>
      </c>
      <c r="L16" s="28">
        <f t="shared" si="4"/>
        <v>17814</v>
      </c>
      <c r="M16" s="28">
        <f t="shared" si="5"/>
        <v>733218</v>
      </c>
      <c r="N16" s="28">
        <f t="shared" si="5"/>
        <v>17814</v>
      </c>
      <c r="O16" s="29">
        <v>733218</v>
      </c>
      <c r="P16" s="29">
        <v>17814</v>
      </c>
      <c r="Q16" s="29">
        <v>0</v>
      </c>
      <c r="R16" s="29">
        <v>0</v>
      </c>
      <c r="S16" s="29">
        <v>0</v>
      </c>
      <c r="T16" s="29">
        <v>0</v>
      </c>
      <c r="U16" s="29">
        <v>0</v>
      </c>
      <c r="V16" s="29">
        <v>0</v>
      </c>
      <c r="W16" s="28">
        <f t="shared" si="6"/>
        <v>6333.7000000000007</v>
      </c>
      <c r="X16" s="29">
        <v>6137.1</v>
      </c>
      <c r="Y16" s="29">
        <v>196.6</v>
      </c>
    </row>
    <row r="17" spans="1:25" ht="18" customHeight="1" x14ac:dyDescent="0.15">
      <c r="A17" s="22" t="s">
        <v>36</v>
      </c>
      <c r="B17" s="23" t="s">
        <v>37</v>
      </c>
      <c r="C17" s="14">
        <f t="shared" si="1"/>
        <v>1322.4499999999998</v>
      </c>
      <c r="D17" s="14">
        <f t="shared" si="2"/>
        <v>1284.8599999999999</v>
      </c>
      <c r="E17" s="24">
        <v>1283.1600000000001</v>
      </c>
      <c r="F17" s="25">
        <v>1246.04</v>
      </c>
      <c r="G17" s="25">
        <v>0</v>
      </c>
      <c r="H17" s="25">
        <v>38.82</v>
      </c>
      <c r="I17" s="25">
        <v>37.590000000000003</v>
      </c>
      <c r="J17" s="27">
        <f t="shared" si="3"/>
        <v>300082</v>
      </c>
      <c r="K17" s="28">
        <f t="shared" si="4"/>
        <v>272435</v>
      </c>
      <c r="L17" s="28">
        <f t="shared" si="4"/>
        <v>27647</v>
      </c>
      <c r="M17" s="28">
        <f t="shared" si="5"/>
        <v>272435</v>
      </c>
      <c r="N17" s="28">
        <f t="shared" si="5"/>
        <v>27647</v>
      </c>
      <c r="O17" s="29">
        <v>272435</v>
      </c>
      <c r="P17" s="29">
        <v>27647</v>
      </c>
      <c r="Q17" s="29">
        <v>0</v>
      </c>
      <c r="R17" s="29">
        <v>0</v>
      </c>
      <c r="S17" s="29">
        <v>0</v>
      </c>
      <c r="T17" s="29">
        <v>0</v>
      </c>
      <c r="U17" s="29">
        <v>0</v>
      </c>
      <c r="V17" s="29">
        <v>0</v>
      </c>
      <c r="W17" s="28">
        <f t="shared" si="6"/>
        <v>2358.4</v>
      </c>
      <c r="X17" s="29">
        <v>2037.9</v>
      </c>
      <c r="Y17" s="29">
        <v>320.5</v>
      </c>
    </row>
    <row r="18" spans="1:25" ht="18" customHeight="1" x14ac:dyDescent="0.15">
      <c r="A18" s="22" t="s">
        <v>37</v>
      </c>
      <c r="B18" s="23" t="s">
        <v>38</v>
      </c>
      <c r="C18" s="14">
        <f t="shared" si="1"/>
        <v>1294.97</v>
      </c>
      <c r="D18" s="14">
        <f t="shared" si="2"/>
        <v>1250.3</v>
      </c>
      <c r="E18" s="24">
        <v>912.73</v>
      </c>
      <c r="F18" s="25">
        <v>1250.3</v>
      </c>
      <c r="G18" s="25">
        <v>0</v>
      </c>
      <c r="H18" s="25">
        <v>0</v>
      </c>
      <c r="I18" s="25">
        <v>44.67</v>
      </c>
      <c r="J18" s="27">
        <f t="shared" si="3"/>
        <v>246674</v>
      </c>
      <c r="K18" s="28">
        <f t="shared" si="4"/>
        <v>228635</v>
      </c>
      <c r="L18" s="28">
        <f t="shared" si="4"/>
        <v>18039</v>
      </c>
      <c r="M18" s="28">
        <f t="shared" si="5"/>
        <v>228635</v>
      </c>
      <c r="N18" s="28">
        <f t="shared" si="5"/>
        <v>18039</v>
      </c>
      <c r="O18" s="29">
        <v>228635</v>
      </c>
      <c r="P18" s="29">
        <v>18039</v>
      </c>
      <c r="Q18" s="29">
        <v>0</v>
      </c>
      <c r="R18" s="29">
        <v>0</v>
      </c>
      <c r="S18" s="29">
        <v>0</v>
      </c>
      <c r="T18" s="29">
        <v>0</v>
      </c>
      <c r="U18" s="29">
        <v>0</v>
      </c>
      <c r="V18" s="29">
        <v>0</v>
      </c>
      <c r="W18" s="28">
        <f t="shared" si="6"/>
        <v>1965.3</v>
      </c>
      <c r="X18" s="29">
        <v>1753.7</v>
      </c>
      <c r="Y18" s="29">
        <v>211.6</v>
      </c>
    </row>
    <row r="19" spans="1:25" ht="18" customHeight="1" x14ac:dyDescent="0.15">
      <c r="A19" s="31" t="s">
        <v>39</v>
      </c>
      <c r="B19" s="32" t="s">
        <v>40</v>
      </c>
      <c r="C19" s="33">
        <f t="shared" ref="C19:Y19" si="7">SUMIF(C20:C21,"&gt;0")</f>
        <v>1699.4399999999998</v>
      </c>
      <c r="D19" s="33">
        <f t="shared" si="7"/>
        <v>1533.75</v>
      </c>
      <c r="E19" s="39">
        <f t="shared" si="7"/>
        <v>766.01</v>
      </c>
      <c r="F19" s="33">
        <f t="shared" si="7"/>
        <v>1533.75</v>
      </c>
      <c r="G19" s="33">
        <f t="shared" si="7"/>
        <v>0</v>
      </c>
      <c r="H19" s="33">
        <f t="shared" si="7"/>
        <v>0</v>
      </c>
      <c r="I19" s="33">
        <f t="shared" si="7"/>
        <v>165.69000000000003</v>
      </c>
      <c r="J19" s="36">
        <f t="shared" si="7"/>
        <v>315363</v>
      </c>
      <c r="K19" s="37">
        <f t="shared" si="7"/>
        <v>288548</v>
      </c>
      <c r="L19" s="37">
        <f t="shared" si="7"/>
        <v>26815</v>
      </c>
      <c r="M19" s="37">
        <f t="shared" si="7"/>
        <v>288548</v>
      </c>
      <c r="N19" s="37">
        <f t="shared" si="7"/>
        <v>26815</v>
      </c>
      <c r="O19" s="37">
        <f t="shared" si="7"/>
        <v>288548</v>
      </c>
      <c r="P19" s="37">
        <f t="shared" si="7"/>
        <v>26815</v>
      </c>
      <c r="Q19" s="37">
        <f t="shared" si="7"/>
        <v>0</v>
      </c>
      <c r="R19" s="37">
        <f t="shared" si="7"/>
        <v>0</v>
      </c>
      <c r="S19" s="37">
        <f t="shared" si="7"/>
        <v>0</v>
      </c>
      <c r="T19" s="37">
        <f t="shared" si="7"/>
        <v>0</v>
      </c>
      <c r="U19" s="37">
        <f t="shared" si="7"/>
        <v>0</v>
      </c>
      <c r="V19" s="37">
        <f t="shared" si="7"/>
        <v>0</v>
      </c>
      <c r="W19" s="37">
        <f t="shared" si="7"/>
        <v>2498.7999999999997</v>
      </c>
      <c r="X19" s="37">
        <f t="shared" si="7"/>
        <v>2218.1999999999998</v>
      </c>
      <c r="Y19" s="37">
        <f t="shared" si="7"/>
        <v>280.60000000000002</v>
      </c>
    </row>
    <row r="20" spans="1:25" ht="18" customHeight="1" x14ac:dyDescent="0.15">
      <c r="A20" s="40" t="s">
        <v>41</v>
      </c>
      <c r="B20" s="41" t="s">
        <v>42</v>
      </c>
      <c r="C20" s="42">
        <f>IF(D20&gt;0,D20,0)+IF(I20&gt;0,I20,0)</f>
        <v>1645.36</v>
      </c>
      <c r="D20" s="42">
        <f>SUMIF(F20:H20,"&gt;0")</f>
        <v>1486.53</v>
      </c>
      <c r="E20" s="43">
        <v>718.79</v>
      </c>
      <c r="F20" s="44">
        <v>1486.53</v>
      </c>
      <c r="G20" s="44">
        <v>0</v>
      </c>
      <c r="H20" s="44">
        <v>0</v>
      </c>
      <c r="I20" s="44">
        <v>158.83000000000001</v>
      </c>
      <c r="J20" s="45">
        <f>SUMIF(K20:L20,"&gt;0")</f>
        <v>305523</v>
      </c>
      <c r="K20" s="46">
        <f t="shared" ref="K20:L23" si="8">IF(M20&gt;0,M20,0)+IF(U20&gt;0,U20,0)</f>
        <v>279247</v>
      </c>
      <c r="L20" s="46">
        <f t="shared" si="8"/>
        <v>26276</v>
      </c>
      <c r="M20" s="46">
        <f t="shared" ref="M20:N23" si="9">IF(O20&gt;0,O20,0)+IF(Q20&gt;0,Q20,0)+IF(S20&gt;0,S20,0)</f>
        <v>279247</v>
      </c>
      <c r="N20" s="46">
        <f t="shared" si="9"/>
        <v>26276</v>
      </c>
      <c r="O20" s="47">
        <v>279247</v>
      </c>
      <c r="P20" s="47">
        <v>26276</v>
      </c>
      <c r="Q20" s="47">
        <v>0</v>
      </c>
      <c r="R20" s="47">
        <v>0</v>
      </c>
      <c r="S20" s="47">
        <v>0</v>
      </c>
      <c r="T20" s="47">
        <v>0</v>
      </c>
      <c r="U20" s="47">
        <v>0</v>
      </c>
      <c r="V20" s="47">
        <v>0</v>
      </c>
      <c r="W20" s="46">
        <f>SUMIF(X20:Y20,"&gt;0")</f>
        <v>2428.1999999999998</v>
      </c>
      <c r="X20" s="47">
        <v>2153.6</v>
      </c>
      <c r="Y20" s="47">
        <v>274.60000000000002</v>
      </c>
    </row>
    <row r="21" spans="1:25" ht="18" customHeight="1" x14ac:dyDescent="0.15">
      <c r="A21" s="48" t="s">
        <v>41</v>
      </c>
      <c r="B21" s="49" t="s">
        <v>43</v>
      </c>
      <c r="C21" s="42">
        <f>IF(D21&gt;0,D21,0)+IF(I21&gt;0,I21,0)</f>
        <v>54.08</v>
      </c>
      <c r="D21" s="50">
        <f>SUMIF(F21:H21,"&gt;0")</f>
        <v>47.22</v>
      </c>
      <c r="E21" s="51">
        <v>47.22</v>
      </c>
      <c r="F21" s="52">
        <v>47.22</v>
      </c>
      <c r="G21" s="52">
        <v>0</v>
      </c>
      <c r="H21" s="52">
        <v>0</v>
      </c>
      <c r="I21" s="52">
        <v>6.86</v>
      </c>
      <c r="J21" s="53">
        <f>SUMIF(K21:L21,"&gt;0")</f>
        <v>9840</v>
      </c>
      <c r="K21" s="54">
        <f t="shared" si="8"/>
        <v>9301</v>
      </c>
      <c r="L21" s="54">
        <f t="shared" si="8"/>
        <v>539</v>
      </c>
      <c r="M21" s="54">
        <f t="shared" si="9"/>
        <v>9301</v>
      </c>
      <c r="N21" s="54">
        <f t="shared" si="9"/>
        <v>539</v>
      </c>
      <c r="O21" s="55">
        <v>9301</v>
      </c>
      <c r="P21" s="55">
        <v>539</v>
      </c>
      <c r="Q21" s="55">
        <v>0</v>
      </c>
      <c r="R21" s="55">
        <v>0</v>
      </c>
      <c r="S21" s="55">
        <v>0</v>
      </c>
      <c r="T21" s="55">
        <v>0</v>
      </c>
      <c r="U21" s="55">
        <v>0</v>
      </c>
      <c r="V21" s="55">
        <v>0</v>
      </c>
      <c r="W21" s="54">
        <f>SUMIF(X21:Y21,"&gt;0")</f>
        <v>70.599999999999994</v>
      </c>
      <c r="X21" s="55">
        <v>64.599999999999994</v>
      </c>
      <c r="Y21" s="55">
        <v>6</v>
      </c>
    </row>
    <row r="22" spans="1:25" ht="18" customHeight="1" x14ac:dyDescent="0.15">
      <c r="A22" s="22" t="s">
        <v>44</v>
      </c>
      <c r="B22" s="23" t="s">
        <v>45</v>
      </c>
      <c r="C22" s="42">
        <f>IF(D22&gt;0,D22,0)+IF(I22&gt;0,I22,0)</f>
        <v>263.66000000000003</v>
      </c>
      <c r="D22" s="14">
        <f>SUMIF(F22:H22,"&gt;0")</f>
        <v>246.46</v>
      </c>
      <c r="E22" s="24">
        <v>145.81</v>
      </c>
      <c r="F22" s="25">
        <v>246.46</v>
      </c>
      <c r="G22" s="25">
        <v>0</v>
      </c>
      <c r="H22" s="25">
        <v>0</v>
      </c>
      <c r="I22" s="25">
        <v>17.2</v>
      </c>
      <c r="J22" s="27">
        <f>SUMIF(K22:L22,"&gt;0")</f>
        <v>52949</v>
      </c>
      <c r="K22" s="28">
        <f t="shared" si="8"/>
        <v>49356</v>
      </c>
      <c r="L22" s="28">
        <f t="shared" si="8"/>
        <v>3593</v>
      </c>
      <c r="M22" s="28">
        <f t="shared" si="9"/>
        <v>49356</v>
      </c>
      <c r="N22" s="28">
        <f t="shared" si="9"/>
        <v>3593</v>
      </c>
      <c r="O22" s="29">
        <v>49356</v>
      </c>
      <c r="P22" s="29">
        <v>3593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8">
        <f>SUMIF(X22:Y22,"&gt;0")</f>
        <v>504.09999999999997</v>
      </c>
      <c r="X22" s="29">
        <v>459.7</v>
      </c>
      <c r="Y22" s="29">
        <v>44.4</v>
      </c>
    </row>
    <row r="23" spans="1:25" x14ac:dyDescent="0.15">
      <c r="A23" s="22" t="s">
        <v>46</v>
      </c>
      <c r="B23" s="23" t="s">
        <v>47</v>
      </c>
      <c r="C23" s="56">
        <f>IF(D23&gt;0,D23,0)+IF(I23&gt;0,I23,0)</f>
        <v>3288.71</v>
      </c>
      <c r="D23" s="56">
        <f>SUMIF(F23:H23,"&gt;0")</f>
        <v>3201.03</v>
      </c>
      <c r="E23" s="57">
        <v>1990.46</v>
      </c>
      <c r="F23" s="58">
        <v>3177.3</v>
      </c>
      <c r="G23" s="58">
        <v>20.84</v>
      </c>
      <c r="H23" s="58">
        <v>2.89</v>
      </c>
      <c r="I23" s="58">
        <v>87.68</v>
      </c>
      <c r="J23" s="59">
        <f>SUMIF(K23:L23,"&gt;0")</f>
        <v>747589</v>
      </c>
      <c r="K23" s="60">
        <f t="shared" si="8"/>
        <v>657793</v>
      </c>
      <c r="L23" s="60">
        <f t="shared" si="8"/>
        <v>89796</v>
      </c>
      <c r="M23" s="60">
        <f t="shared" si="9"/>
        <v>657793</v>
      </c>
      <c r="N23" s="60">
        <f t="shared" si="9"/>
        <v>89796</v>
      </c>
      <c r="O23" s="61">
        <v>656740</v>
      </c>
      <c r="P23" s="61">
        <v>88125</v>
      </c>
      <c r="Q23" s="61">
        <v>1053</v>
      </c>
      <c r="R23" s="61">
        <v>1671</v>
      </c>
      <c r="S23" s="61">
        <v>0</v>
      </c>
      <c r="T23" s="61">
        <v>0</v>
      </c>
      <c r="U23" s="61">
        <v>0</v>
      </c>
      <c r="V23" s="61">
        <v>0</v>
      </c>
      <c r="W23" s="60">
        <f>SUMIF(X23:Y23,"&gt;0")</f>
        <v>5811</v>
      </c>
      <c r="X23" s="61">
        <v>4714.3</v>
      </c>
      <c r="Y23" s="61">
        <v>1096.7</v>
      </c>
    </row>
    <row r="24" spans="1:25" x14ac:dyDescent="0.15">
      <c r="A24" s="62" t="s">
        <v>48</v>
      </c>
      <c r="B24" s="63" t="s">
        <v>27</v>
      </c>
      <c r="C24" s="64">
        <f t="shared" ref="C24:Y27" si="10">SUMIF(C8,"&gt;0")</f>
        <v>41</v>
      </c>
      <c r="D24" s="64">
        <f t="shared" si="10"/>
        <v>39.25</v>
      </c>
      <c r="E24" s="64">
        <f t="shared" si="10"/>
        <v>0</v>
      </c>
      <c r="F24" s="64">
        <f t="shared" si="10"/>
        <v>39.25</v>
      </c>
      <c r="G24" s="64">
        <f t="shared" si="10"/>
        <v>0</v>
      </c>
      <c r="H24" s="64">
        <f t="shared" si="10"/>
        <v>0</v>
      </c>
      <c r="I24" s="64">
        <f t="shared" si="10"/>
        <v>1.75</v>
      </c>
      <c r="J24" s="65">
        <f t="shared" si="10"/>
        <v>8053</v>
      </c>
      <c r="K24" s="66">
        <f t="shared" si="10"/>
        <v>4521</v>
      </c>
      <c r="L24" s="66">
        <f t="shared" si="10"/>
        <v>3532</v>
      </c>
      <c r="M24" s="66">
        <f t="shared" si="10"/>
        <v>4521</v>
      </c>
      <c r="N24" s="66">
        <f t="shared" si="10"/>
        <v>3532</v>
      </c>
      <c r="O24" s="66">
        <f t="shared" si="10"/>
        <v>4521</v>
      </c>
      <c r="P24" s="66">
        <f t="shared" si="10"/>
        <v>3532</v>
      </c>
      <c r="Q24" s="66">
        <f t="shared" si="10"/>
        <v>0</v>
      </c>
      <c r="R24" s="66">
        <f t="shared" si="10"/>
        <v>0</v>
      </c>
      <c r="S24" s="66">
        <f t="shared" si="10"/>
        <v>0</v>
      </c>
      <c r="T24" s="66">
        <f t="shared" si="10"/>
        <v>0</v>
      </c>
      <c r="U24" s="66">
        <f t="shared" si="10"/>
        <v>0</v>
      </c>
      <c r="V24" s="66">
        <f t="shared" si="10"/>
        <v>0</v>
      </c>
      <c r="W24" s="66">
        <f t="shared" si="10"/>
        <v>75.400000000000006</v>
      </c>
      <c r="X24" s="66">
        <f t="shared" si="10"/>
        <v>36.5</v>
      </c>
      <c r="Y24" s="66">
        <f t="shared" si="10"/>
        <v>38.9</v>
      </c>
    </row>
    <row r="25" spans="1:25" x14ac:dyDescent="0.15">
      <c r="A25" s="40"/>
      <c r="B25" s="23" t="s">
        <v>28</v>
      </c>
      <c r="C25" s="64">
        <f t="shared" si="10"/>
        <v>1903.6</v>
      </c>
      <c r="D25" s="64">
        <f t="shared" si="10"/>
        <v>1487.95</v>
      </c>
      <c r="E25" s="64">
        <f t="shared" si="10"/>
        <v>855.18</v>
      </c>
      <c r="F25" s="64">
        <f t="shared" si="10"/>
        <v>1487.47</v>
      </c>
      <c r="G25" s="64">
        <f t="shared" si="10"/>
        <v>0</v>
      </c>
      <c r="H25" s="67">
        <f t="shared" si="10"/>
        <v>0.48</v>
      </c>
      <c r="I25" s="67">
        <f t="shared" si="10"/>
        <v>415.65</v>
      </c>
      <c r="J25" s="68">
        <f t="shared" si="10"/>
        <v>234388</v>
      </c>
      <c r="K25" s="69">
        <f t="shared" si="10"/>
        <v>143278</v>
      </c>
      <c r="L25" s="69">
        <f t="shared" si="10"/>
        <v>91110</v>
      </c>
      <c r="M25" s="69">
        <f t="shared" si="10"/>
        <v>143278</v>
      </c>
      <c r="N25" s="69">
        <f t="shared" si="10"/>
        <v>91110</v>
      </c>
      <c r="O25" s="69">
        <f t="shared" si="10"/>
        <v>143278</v>
      </c>
      <c r="P25" s="69">
        <f t="shared" si="10"/>
        <v>91110</v>
      </c>
      <c r="Q25" s="69">
        <f t="shared" si="10"/>
        <v>0</v>
      </c>
      <c r="R25" s="69">
        <f t="shared" si="10"/>
        <v>0</v>
      </c>
      <c r="S25" s="69">
        <f t="shared" si="10"/>
        <v>0</v>
      </c>
      <c r="T25" s="69">
        <f t="shared" si="10"/>
        <v>0</v>
      </c>
      <c r="U25" s="69">
        <f t="shared" si="10"/>
        <v>0</v>
      </c>
      <c r="V25" s="69">
        <f t="shared" si="10"/>
        <v>0</v>
      </c>
      <c r="W25" s="69">
        <f t="shared" si="10"/>
        <v>2250</v>
      </c>
      <c r="X25" s="69">
        <f t="shared" si="10"/>
        <v>1302.4000000000001</v>
      </c>
      <c r="Y25" s="69">
        <f t="shared" si="10"/>
        <v>947.6</v>
      </c>
    </row>
    <row r="26" spans="1:25" x14ac:dyDescent="0.15">
      <c r="A26" s="40"/>
      <c r="B26" s="23" t="s">
        <v>29</v>
      </c>
      <c r="C26" s="64">
        <f t="shared" si="10"/>
        <v>1806.1200000000001</v>
      </c>
      <c r="D26" s="64">
        <f t="shared" si="10"/>
        <v>1647.91</v>
      </c>
      <c r="E26" s="64">
        <f t="shared" si="10"/>
        <v>1182.6300000000001</v>
      </c>
      <c r="F26" s="64">
        <f t="shared" si="10"/>
        <v>1647.91</v>
      </c>
      <c r="G26" s="64">
        <f t="shared" si="10"/>
        <v>0</v>
      </c>
      <c r="H26" s="14">
        <f t="shared" si="10"/>
        <v>0</v>
      </c>
      <c r="I26" s="14">
        <f t="shared" si="10"/>
        <v>158.21</v>
      </c>
      <c r="J26" s="27">
        <f t="shared" si="10"/>
        <v>411418</v>
      </c>
      <c r="K26" s="28">
        <f t="shared" si="10"/>
        <v>381916</v>
      </c>
      <c r="L26" s="28">
        <f t="shared" si="10"/>
        <v>29502</v>
      </c>
      <c r="M26" s="28">
        <f t="shared" si="10"/>
        <v>381916</v>
      </c>
      <c r="N26" s="28">
        <f t="shared" si="10"/>
        <v>29502</v>
      </c>
      <c r="O26" s="28">
        <f t="shared" si="10"/>
        <v>381916</v>
      </c>
      <c r="P26" s="28">
        <f t="shared" si="10"/>
        <v>29502</v>
      </c>
      <c r="Q26" s="28">
        <f t="shared" si="10"/>
        <v>0</v>
      </c>
      <c r="R26" s="28">
        <f t="shared" si="10"/>
        <v>0</v>
      </c>
      <c r="S26" s="28">
        <f t="shared" si="10"/>
        <v>0</v>
      </c>
      <c r="T26" s="28">
        <f t="shared" si="10"/>
        <v>0</v>
      </c>
      <c r="U26" s="28">
        <f t="shared" si="10"/>
        <v>0</v>
      </c>
      <c r="V26" s="28">
        <f t="shared" si="10"/>
        <v>0</v>
      </c>
      <c r="W26" s="28">
        <f t="shared" si="10"/>
        <v>3704</v>
      </c>
      <c r="X26" s="28">
        <f t="shared" si="10"/>
        <v>3379.5</v>
      </c>
      <c r="Y26" s="28">
        <f t="shared" si="10"/>
        <v>324.5</v>
      </c>
    </row>
    <row r="27" spans="1:25" x14ac:dyDescent="0.15">
      <c r="A27" s="40"/>
      <c r="B27" s="23" t="s">
        <v>30</v>
      </c>
      <c r="C27" s="64">
        <f t="shared" si="10"/>
        <v>496.75</v>
      </c>
      <c r="D27" s="64">
        <f t="shared" si="10"/>
        <v>446.9</v>
      </c>
      <c r="E27" s="64">
        <f t="shared" si="10"/>
        <v>396.61</v>
      </c>
      <c r="F27" s="64">
        <f t="shared" si="10"/>
        <v>446.9</v>
      </c>
      <c r="G27" s="64">
        <f t="shared" si="10"/>
        <v>0</v>
      </c>
      <c r="H27" s="14">
        <f t="shared" si="10"/>
        <v>0</v>
      </c>
      <c r="I27" s="14">
        <f t="shared" si="10"/>
        <v>49.85</v>
      </c>
      <c r="J27" s="27">
        <f t="shared" si="10"/>
        <v>65990</v>
      </c>
      <c r="K27" s="28">
        <f t="shared" si="10"/>
        <v>50960</v>
      </c>
      <c r="L27" s="28">
        <f t="shared" si="10"/>
        <v>15030</v>
      </c>
      <c r="M27" s="28">
        <f t="shared" si="10"/>
        <v>50960</v>
      </c>
      <c r="N27" s="28">
        <f t="shared" si="10"/>
        <v>15030</v>
      </c>
      <c r="O27" s="28">
        <f t="shared" si="10"/>
        <v>50960</v>
      </c>
      <c r="P27" s="28">
        <f t="shared" si="10"/>
        <v>15030</v>
      </c>
      <c r="Q27" s="28">
        <f t="shared" si="10"/>
        <v>0</v>
      </c>
      <c r="R27" s="28">
        <f t="shared" si="10"/>
        <v>0</v>
      </c>
      <c r="S27" s="28">
        <f t="shared" si="10"/>
        <v>0</v>
      </c>
      <c r="T27" s="28">
        <f t="shared" si="10"/>
        <v>0</v>
      </c>
      <c r="U27" s="28">
        <f t="shared" si="10"/>
        <v>0</v>
      </c>
      <c r="V27" s="28">
        <f t="shared" si="10"/>
        <v>0</v>
      </c>
      <c r="W27" s="28">
        <f t="shared" si="10"/>
        <v>447.3</v>
      </c>
      <c r="X27" s="28">
        <f t="shared" si="10"/>
        <v>317.5</v>
      </c>
      <c r="Y27" s="28">
        <f t="shared" si="10"/>
        <v>129.80000000000001</v>
      </c>
    </row>
    <row r="28" spans="1:25" x14ac:dyDescent="0.15">
      <c r="A28" s="40"/>
      <c r="B28" s="23" t="s">
        <v>42</v>
      </c>
      <c r="C28" s="64">
        <f t="shared" ref="C28:Y29" si="11">SUMIF(C20,"&gt;0")</f>
        <v>1645.36</v>
      </c>
      <c r="D28" s="64">
        <f t="shared" si="11"/>
        <v>1486.53</v>
      </c>
      <c r="E28" s="64">
        <f t="shared" si="11"/>
        <v>718.79</v>
      </c>
      <c r="F28" s="64">
        <f t="shared" si="11"/>
        <v>1486.53</v>
      </c>
      <c r="G28" s="64">
        <f t="shared" si="11"/>
        <v>0</v>
      </c>
      <c r="H28" s="14">
        <f t="shared" si="11"/>
        <v>0</v>
      </c>
      <c r="I28" s="14">
        <f t="shared" si="11"/>
        <v>158.83000000000001</v>
      </c>
      <c r="J28" s="27">
        <f t="shared" si="11"/>
        <v>305523</v>
      </c>
      <c r="K28" s="28">
        <f t="shared" si="11"/>
        <v>279247</v>
      </c>
      <c r="L28" s="28">
        <f t="shared" si="11"/>
        <v>26276</v>
      </c>
      <c r="M28" s="28">
        <f t="shared" si="11"/>
        <v>279247</v>
      </c>
      <c r="N28" s="28">
        <f t="shared" si="11"/>
        <v>26276</v>
      </c>
      <c r="O28" s="28">
        <f t="shared" si="11"/>
        <v>279247</v>
      </c>
      <c r="P28" s="28">
        <f t="shared" si="11"/>
        <v>26276</v>
      </c>
      <c r="Q28" s="28">
        <f t="shared" si="11"/>
        <v>0</v>
      </c>
      <c r="R28" s="28">
        <f t="shared" si="11"/>
        <v>0</v>
      </c>
      <c r="S28" s="28">
        <f t="shared" si="11"/>
        <v>0</v>
      </c>
      <c r="T28" s="28">
        <f t="shared" si="11"/>
        <v>0</v>
      </c>
      <c r="U28" s="28">
        <f t="shared" si="11"/>
        <v>0</v>
      </c>
      <c r="V28" s="28">
        <f t="shared" si="11"/>
        <v>0</v>
      </c>
      <c r="W28" s="28">
        <f t="shared" si="11"/>
        <v>2428.1999999999998</v>
      </c>
      <c r="X28" s="28">
        <f t="shared" si="11"/>
        <v>2153.6</v>
      </c>
      <c r="Y28" s="28">
        <f t="shared" si="11"/>
        <v>274.60000000000002</v>
      </c>
    </row>
    <row r="29" spans="1:25" x14ac:dyDescent="0.15">
      <c r="A29" s="40"/>
      <c r="B29" s="23" t="s">
        <v>43</v>
      </c>
      <c r="C29" s="64">
        <f t="shared" si="11"/>
        <v>54.08</v>
      </c>
      <c r="D29" s="64">
        <f t="shared" si="11"/>
        <v>47.22</v>
      </c>
      <c r="E29" s="64">
        <f t="shared" si="11"/>
        <v>47.22</v>
      </c>
      <c r="F29" s="64">
        <f t="shared" si="11"/>
        <v>47.22</v>
      </c>
      <c r="G29" s="64">
        <f t="shared" si="11"/>
        <v>0</v>
      </c>
      <c r="H29" s="14">
        <f t="shared" si="11"/>
        <v>0</v>
      </c>
      <c r="I29" s="14">
        <f t="shared" si="11"/>
        <v>6.86</v>
      </c>
      <c r="J29" s="27">
        <f t="shared" si="11"/>
        <v>9840</v>
      </c>
      <c r="K29" s="28">
        <f t="shared" si="11"/>
        <v>9301</v>
      </c>
      <c r="L29" s="28">
        <f t="shared" si="11"/>
        <v>539</v>
      </c>
      <c r="M29" s="28">
        <f t="shared" si="11"/>
        <v>9301</v>
      </c>
      <c r="N29" s="28">
        <f t="shared" si="11"/>
        <v>539</v>
      </c>
      <c r="O29" s="28">
        <f t="shared" si="11"/>
        <v>9301</v>
      </c>
      <c r="P29" s="28">
        <f t="shared" si="11"/>
        <v>539</v>
      </c>
      <c r="Q29" s="28">
        <f t="shared" si="11"/>
        <v>0</v>
      </c>
      <c r="R29" s="28">
        <f t="shared" si="11"/>
        <v>0</v>
      </c>
      <c r="S29" s="28">
        <f t="shared" si="11"/>
        <v>0</v>
      </c>
      <c r="T29" s="28">
        <f t="shared" si="11"/>
        <v>0</v>
      </c>
      <c r="U29" s="28">
        <f t="shared" si="11"/>
        <v>0</v>
      </c>
      <c r="V29" s="28">
        <f t="shared" si="11"/>
        <v>0</v>
      </c>
      <c r="W29" s="28">
        <f t="shared" si="11"/>
        <v>70.599999999999994</v>
      </c>
      <c r="X29" s="28">
        <f t="shared" si="11"/>
        <v>64.599999999999994</v>
      </c>
      <c r="Y29" s="28">
        <f t="shared" si="11"/>
        <v>6</v>
      </c>
    </row>
    <row r="30" spans="1:25" x14ac:dyDescent="0.15">
      <c r="A30" s="40"/>
      <c r="B30" s="23" t="s">
        <v>31</v>
      </c>
      <c r="C30" s="64">
        <f t="shared" ref="C30:Y30" si="12">SUMIF(C12,"&gt;0")</f>
        <v>4763.8099999999995</v>
      </c>
      <c r="D30" s="64">
        <f t="shared" si="12"/>
        <v>4573.1899999999996</v>
      </c>
      <c r="E30" s="64">
        <f t="shared" si="12"/>
        <v>3553.9</v>
      </c>
      <c r="F30" s="64">
        <f t="shared" si="12"/>
        <v>4529</v>
      </c>
      <c r="G30" s="64">
        <f t="shared" si="12"/>
        <v>2.12</v>
      </c>
      <c r="H30" s="14">
        <f t="shared" si="12"/>
        <v>42.07</v>
      </c>
      <c r="I30" s="14">
        <f t="shared" si="12"/>
        <v>190.62</v>
      </c>
      <c r="J30" s="27">
        <f t="shared" si="12"/>
        <v>963188</v>
      </c>
      <c r="K30" s="28">
        <f t="shared" si="12"/>
        <v>918348</v>
      </c>
      <c r="L30" s="28">
        <f t="shared" si="12"/>
        <v>44840</v>
      </c>
      <c r="M30" s="28">
        <f t="shared" si="12"/>
        <v>918348</v>
      </c>
      <c r="N30" s="28">
        <f t="shared" si="12"/>
        <v>44840</v>
      </c>
      <c r="O30" s="28">
        <f t="shared" si="12"/>
        <v>918348</v>
      </c>
      <c r="P30" s="28">
        <f t="shared" si="12"/>
        <v>44600</v>
      </c>
      <c r="Q30" s="28">
        <f t="shared" si="12"/>
        <v>0</v>
      </c>
      <c r="R30" s="28">
        <f t="shared" si="12"/>
        <v>240</v>
      </c>
      <c r="S30" s="28">
        <f t="shared" si="12"/>
        <v>0</v>
      </c>
      <c r="T30" s="28">
        <f t="shared" si="12"/>
        <v>0</v>
      </c>
      <c r="U30" s="28">
        <f t="shared" si="12"/>
        <v>0</v>
      </c>
      <c r="V30" s="28">
        <f t="shared" si="12"/>
        <v>0</v>
      </c>
      <c r="W30" s="28">
        <f t="shared" si="12"/>
        <v>7048.7</v>
      </c>
      <c r="X30" s="28">
        <f t="shared" si="12"/>
        <v>6572.2</v>
      </c>
      <c r="Y30" s="28">
        <f t="shared" si="12"/>
        <v>476.5</v>
      </c>
    </row>
    <row r="31" spans="1:25" x14ac:dyDescent="0.15">
      <c r="A31" s="40"/>
      <c r="B31" s="23" t="s">
        <v>45</v>
      </c>
      <c r="C31" s="64">
        <f t="shared" ref="C31:Y31" si="13">SUMIF(C22,"&gt;0")</f>
        <v>263.66000000000003</v>
      </c>
      <c r="D31" s="64">
        <f t="shared" si="13"/>
        <v>246.46</v>
      </c>
      <c r="E31" s="64">
        <f t="shared" si="13"/>
        <v>145.81</v>
      </c>
      <c r="F31" s="64">
        <f t="shared" si="13"/>
        <v>246.46</v>
      </c>
      <c r="G31" s="64">
        <f t="shared" si="13"/>
        <v>0</v>
      </c>
      <c r="H31" s="14">
        <f t="shared" si="13"/>
        <v>0</v>
      </c>
      <c r="I31" s="14">
        <f t="shared" si="13"/>
        <v>17.2</v>
      </c>
      <c r="J31" s="27">
        <f t="shared" si="13"/>
        <v>52949</v>
      </c>
      <c r="K31" s="28">
        <f t="shared" si="13"/>
        <v>49356</v>
      </c>
      <c r="L31" s="28">
        <f t="shared" si="13"/>
        <v>3593</v>
      </c>
      <c r="M31" s="28">
        <f t="shared" si="13"/>
        <v>49356</v>
      </c>
      <c r="N31" s="28">
        <f t="shared" si="13"/>
        <v>3593</v>
      </c>
      <c r="O31" s="28">
        <f t="shared" si="13"/>
        <v>49356</v>
      </c>
      <c r="P31" s="28">
        <f t="shared" si="13"/>
        <v>3593</v>
      </c>
      <c r="Q31" s="28">
        <f t="shared" si="13"/>
        <v>0</v>
      </c>
      <c r="R31" s="28">
        <f t="shared" si="13"/>
        <v>0</v>
      </c>
      <c r="S31" s="28">
        <f t="shared" si="13"/>
        <v>0</v>
      </c>
      <c r="T31" s="28">
        <f t="shared" si="13"/>
        <v>0</v>
      </c>
      <c r="U31" s="28">
        <f t="shared" si="13"/>
        <v>0</v>
      </c>
      <c r="V31" s="28">
        <f t="shared" si="13"/>
        <v>0</v>
      </c>
      <c r="W31" s="28">
        <f t="shared" si="13"/>
        <v>504.09999999999997</v>
      </c>
      <c r="X31" s="28">
        <f t="shared" si="13"/>
        <v>459.7</v>
      </c>
      <c r="Y31" s="28">
        <f t="shared" si="13"/>
        <v>44.4</v>
      </c>
    </row>
    <row r="32" spans="1:25" x14ac:dyDescent="0.15">
      <c r="A32" s="40"/>
      <c r="B32" s="23" t="s">
        <v>32</v>
      </c>
      <c r="C32" s="64">
        <f t="shared" ref="C32:Y35" si="14">SUMIF(C13,"&gt;0")</f>
        <v>1013.2199999999999</v>
      </c>
      <c r="D32" s="64">
        <f t="shared" si="14"/>
        <v>938.06</v>
      </c>
      <c r="E32" s="64">
        <f t="shared" si="14"/>
        <v>558.96</v>
      </c>
      <c r="F32" s="64">
        <f t="shared" si="14"/>
        <v>938.06</v>
      </c>
      <c r="G32" s="64">
        <f t="shared" si="14"/>
        <v>0</v>
      </c>
      <c r="H32" s="14">
        <f t="shared" si="14"/>
        <v>0</v>
      </c>
      <c r="I32" s="14">
        <f t="shared" si="14"/>
        <v>75.16</v>
      </c>
      <c r="J32" s="27">
        <f t="shared" si="14"/>
        <v>229433</v>
      </c>
      <c r="K32" s="28">
        <f t="shared" si="14"/>
        <v>223171</v>
      </c>
      <c r="L32" s="28">
        <f t="shared" si="14"/>
        <v>6262</v>
      </c>
      <c r="M32" s="28">
        <f t="shared" si="14"/>
        <v>223171</v>
      </c>
      <c r="N32" s="28">
        <f t="shared" si="14"/>
        <v>6262</v>
      </c>
      <c r="O32" s="28">
        <f t="shared" si="14"/>
        <v>223171</v>
      </c>
      <c r="P32" s="28">
        <f t="shared" si="14"/>
        <v>6262</v>
      </c>
      <c r="Q32" s="28">
        <f t="shared" si="14"/>
        <v>0</v>
      </c>
      <c r="R32" s="28">
        <f t="shared" si="14"/>
        <v>0</v>
      </c>
      <c r="S32" s="28">
        <f t="shared" si="14"/>
        <v>0</v>
      </c>
      <c r="T32" s="28">
        <f t="shared" si="14"/>
        <v>0</v>
      </c>
      <c r="U32" s="28">
        <f t="shared" si="14"/>
        <v>0</v>
      </c>
      <c r="V32" s="28">
        <f t="shared" si="14"/>
        <v>0</v>
      </c>
      <c r="W32" s="28">
        <f t="shared" si="14"/>
        <v>2261.7000000000003</v>
      </c>
      <c r="X32" s="28">
        <f t="shared" si="14"/>
        <v>2168.4</v>
      </c>
      <c r="Y32" s="28">
        <f t="shared" si="14"/>
        <v>93.3</v>
      </c>
    </row>
    <row r="33" spans="1:25" x14ac:dyDescent="0.15">
      <c r="A33" s="40"/>
      <c r="B33" s="23" t="s">
        <v>33</v>
      </c>
      <c r="C33" s="64">
        <f t="shared" si="14"/>
        <v>1500.49</v>
      </c>
      <c r="D33" s="64">
        <f t="shared" si="14"/>
        <v>1417.72</v>
      </c>
      <c r="E33" s="64">
        <f t="shared" si="14"/>
        <v>1141.6300000000001</v>
      </c>
      <c r="F33" s="64">
        <f t="shared" si="14"/>
        <v>1417.72</v>
      </c>
      <c r="G33" s="64">
        <f t="shared" si="14"/>
        <v>0</v>
      </c>
      <c r="H33" s="14">
        <f t="shared" si="14"/>
        <v>0</v>
      </c>
      <c r="I33" s="14">
        <f t="shared" si="14"/>
        <v>82.77</v>
      </c>
      <c r="J33" s="27">
        <f t="shared" si="14"/>
        <v>329106</v>
      </c>
      <c r="K33" s="28">
        <f t="shared" si="14"/>
        <v>319610</v>
      </c>
      <c r="L33" s="28">
        <f t="shared" si="14"/>
        <v>9496</v>
      </c>
      <c r="M33" s="28">
        <f t="shared" si="14"/>
        <v>319610</v>
      </c>
      <c r="N33" s="28">
        <f t="shared" si="14"/>
        <v>9496</v>
      </c>
      <c r="O33" s="28">
        <f t="shared" si="14"/>
        <v>319610</v>
      </c>
      <c r="P33" s="28">
        <f t="shared" si="14"/>
        <v>9496</v>
      </c>
      <c r="Q33" s="28">
        <f t="shared" si="14"/>
        <v>0</v>
      </c>
      <c r="R33" s="28">
        <f t="shared" si="14"/>
        <v>0</v>
      </c>
      <c r="S33" s="28">
        <f t="shared" si="14"/>
        <v>0</v>
      </c>
      <c r="T33" s="28">
        <f t="shared" si="14"/>
        <v>0</v>
      </c>
      <c r="U33" s="28">
        <f t="shared" si="14"/>
        <v>0</v>
      </c>
      <c r="V33" s="28">
        <f t="shared" si="14"/>
        <v>0</v>
      </c>
      <c r="W33" s="28">
        <f t="shared" si="14"/>
        <v>2038.6</v>
      </c>
      <c r="X33" s="28">
        <f t="shared" si="14"/>
        <v>1940.5</v>
      </c>
      <c r="Y33" s="28">
        <f t="shared" si="14"/>
        <v>98.1</v>
      </c>
    </row>
    <row r="34" spans="1:25" x14ac:dyDescent="0.15">
      <c r="A34" s="40"/>
      <c r="B34" s="23" t="s">
        <v>34</v>
      </c>
      <c r="C34" s="64">
        <f t="shared" si="14"/>
        <v>3318.87</v>
      </c>
      <c r="D34" s="64">
        <f t="shared" si="14"/>
        <v>3195.2</v>
      </c>
      <c r="E34" s="64">
        <f t="shared" si="14"/>
        <v>2068.27</v>
      </c>
      <c r="F34" s="64">
        <f t="shared" si="14"/>
        <v>3195.2</v>
      </c>
      <c r="G34" s="64">
        <f t="shared" si="14"/>
        <v>0</v>
      </c>
      <c r="H34" s="14">
        <f t="shared" si="14"/>
        <v>0</v>
      </c>
      <c r="I34" s="14">
        <f t="shared" si="14"/>
        <v>123.67</v>
      </c>
      <c r="J34" s="27">
        <f t="shared" si="14"/>
        <v>653284</v>
      </c>
      <c r="K34" s="28">
        <f t="shared" si="14"/>
        <v>585535</v>
      </c>
      <c r="L34" s="28">
        <f t="shared" si="14"/>
        <v>67749</v>
      </c>
      <c r="M34" s="28">
        <f t="shared" si="14"/>
        <v>585535</v>
      </c>
      <c r="N34" s="28">
        <f t="shared" si="14"/>
        <v>67749</v>
      </c>
      <c r="O34" s="28">
        <f t="shared" si="14"/>
        <v>585535</v>
      </c>
      <c r="P34" s="28">
        <f t="shared" si="14"/>
        <v>67749</v>
      </c>
      <c r="Q34" s="28">
        <f t="shared" si="14"/>
        <v>0</v>
      </c>
      <c r="R34" s="28">
        <f t="shared" si="14"/>
        <v>0</v>
      </c>
      <c r="S34" s="28">
        <f t="shared" si="14"/>
        <v>0</v>
      </c>
      <c r="T34" s="28">
        <f t="shared" si="14"/>
        <v>0</v>
      </c>
      <c r="U34" s="28">
        <f t="shared" si="14"/>
        <v>0</v>
      </c>
      <c r="V34" s="28">
        <f t="shared" si="14"/>
        <v>0</v>
      </c>
      <c r="W34" s="28">
        <f t="shared" si="14"/>
        <v>5018.2</v>
      </c>
      <c r="X34" s="28">
        <f t="shared" si="14"/>
        <v>4283.7</v>
      </c>
      <c r="Y34" s="28">
        <f t="shared" si="14"/>
        <v>734.5</v>
      </c>
    </row>
    <row r="35" spans="1:25" x14ac:dyDescent="0.15">
      <c r="A35" s="40"/>
      <c r="B35" s="23" t="s">
        <v>35</v>
      </c>
      <c r="C35" s="64">
        <f t="shared" si="14"/>
        <v>3624.61</v>
      </c>
      <c r="D35" s="64">
        <f t="shared" si="14"/>
        <v>3531.52</v>
      </c>
      <c r="E35" s="64">
        <f t="shared" si="14"/>
        <v>2980.33</v>
      </c>
      <c r="F35" s="64">
        <f t="shared" si="14"/>
        <v>3484.86</v>
      </c>
      <c r="G35" s="64">
        <f t="shared" si="14"/>
        <v>0</v>
      </c>
      <c r="H35" s="14">
        <f t="shared" si="14"/>
        <v>46.66</v>
      </c>
      <c r="I35" s="14">
        <f t="shared" si="14"/>
        <v>93.09</v>
      </c>
      <c r="J35" s="27">
        <f t="shared" si="14"/>
        <v>751032</v>
      </c>
      <c r="K35" s="28">
        <f t="shared" si="14"/>
        <v>733218</v>
      </c>
      <c r="L35" s="28">
        <f t="shared" si="14"/>
        <v>17814</v>
      </c>
      <c r="M35" s="28">
        <f t="shared" si="14"/>
        <v>733218</v>
      </c>
      <c r="N35" s="28">
        <f t="shared" si="14"/>
        <v>17814</v>
      </c>
      <c r="O35" s="28">
        <f t="shared" si="14"/>
        <v>733218</v>
      </c>
      <c r="P35" s="28">
        <f t="shared" si="14"/>
        <v>17814</v>
      </c>
      <c r="Q35" s="28">
        <f t="shared" si="14"/>
        <v>0</v>
      </c>
      <c r="R35" s="28">
        <f t="shared" si="14"/>
        <v>0</v>
      </c>
      <c r="S35" s="28">
        <f t="shared" si="14"/>
        <v>0</v>
      </c>
      <c r="T35" s="28">
        <f t="shared" si="14"/>
        <v>0</v>
      </c>
      <c r="U35" s="28">
        <f t="shared" si="14"/>
        <v>0</v>
      </c>
      <c r="V35" s="28">
        <f t="shared" si="14"/>
        <v>0</v>
      </c>
      <c r="W35" s="28">
        <f t="shared" si="14"/>
        <v>6333.7000000000007</v>
      </c>
      <c r="X35" s="28">
        <f t="shared" si="14"/>
        <v>6137.1</v>
      </c>
      <c r="Y35" s="28">
        <f t="shared" si="14"/>
        <v>196.6</v>
      </c>
    </row>
    <row r="36" spans="1:25" x14ac:dyDescent="0.15">
      <c r="A36" s="40"/>
      <c r="B36" s="23" t="s">
        <v>37</v>
      </c>
      <c r="C36" s="64">
        <f t="shared" ref="C36:Y36" si="15">SUMIF(C17:C18,"&gt;0")</f>
        <v>2617.42</v>
      </c>
      <c r="D36" s="64">
        <f t="shared" si="15"/>
        <v>2535.16</v>
      </c>
      <c r="E36" s="64">
        <f t="shared" si="15"/>
        <v>2195.8900000000003</v>
      </c>
      <c r="F36" s="64">
        <f t="shared" si="15"/>
        <v>2496.34</v>
      </c>
      <c r="G36" s="64">
        <f t="shared" si="15"/>
        <v>0</v>
      </c>
      <c r="H36" s="14">
        <f t="shared" si="15"/>
        <v>38.82</v>
      </c>
      <c r="I36" s="14">
        <f t="shared" si="15"/>
        <v>82.26</v>
      </c>
      <c r="J36" s="27">
        <f t="shared" si="15"/>
        <v>546756</v>
      </c>
      <c r="K36" s="28">
        <f t="shared" si="15"/>
        <v>501070</v>
      </c>
      <c r="L36" s="28">
        <f t="shared" si="15"/>
        <v>45686</v>
      </c>
      <c r="M36" s="28">
        <f t="shared" si="15"/>
        <v>501070</v>
      </c>
      <c r="N36" s="28">
        <f t="shared" si="15"/>
        <v>45686</v>
      </c>
      <c r="O36" s="28">
        <f t="shared" si="15"/>
        <v>501070</v>
      </c>
      <c r="P36" s="28">
        <f t="shared" si="15"/>
        <v>45686</v>
      </c>
      <c r="Q36" s="28">
        <f t="shared" si="15"/>
        <v>0</v>
      </c>
      <c r="R36" s="28">
        <f t="shared" si="15"/>
        <v>0</v>
      </c>
      <c r="S36" s="28">
        <f t="shared" si="15"/>
        <v>0</v>
      </c>
      <c r="T36" s="28">
        <f t="shared" si="15"/>
        <v>0</v>
      </c>
      <c r="U36" s="28">
        <f t="shared" si="15"/>
        <v>0</v>
      </c>
      <c r="V36" s="28">
        <f t="shared" si="15"/>
        <v>0</v>
      </c>
      <c r="W36" s="28">
        <f t="shared" si="15"/>
        <v>4323.7</v>
      </c>
      <c r="X36" s="28">
        <f t="shared" si="15"/>
        <v>3791.6000000000004</v>
      </c>
      <c r="Y36" s="28">
        <f t="shared" si="15"/>
        <v>532.1</v>
      </c>
    </row>
    <row r="37" spans="1:25" x14ac:dyDescent="0.15">
      <c r="A37" s="70"/>
      <c r="B37" s="71" t="s">
        <v>47</v>
      </c>
      <c r="C37" s="64">
        <f t="shared" ref="C37:Y37" si="16">SUMIF(C23,"&gt;0")</f>
        <v>3288.71</v>
      </c>
      <c r="D37" s="64">
        <f t="shared" si="16"/>
        <v>3201.03</v>
      </c>
      <c r="E37" s="64">
        <f t="shared" si="16"/>
        <v>1990.46</v>
      </c>
      <c r="F37" s="64">
        <f t="shared" si="16"/>
        <v>3177.3</v>
      </c>
      <c r="G37" s="64">
        <f t="shared" si="16"/>
        <v>20.84</v>
      </c>
      <c r="H37" s="72">
        <f t="shared" si="16"/>
        <v>2.89</v>
      </c>
      <c r="I37" s="72">
        <f t="shared" si="16"/>
        <v>87.68</v>
      </c>
      <c r="J37" s="73">
        <f t="shared" si="16"/>
        <v>747589</v>
      </c>
      <c r="K37" s="74">
        <f t="shared" si="16"/>
        <v>657793</v>
      </c>
      <c r="L37" s="74">
        <f t="shared" si="16"/>
        <v>89796</v>
      </c>
      <c r="M37" s="74">
        <f t="shared" si="16"/>
        <v>657793</v>
      </c>
      <c r="N37" s="74">
        <f t="shared" si="16"/>
        <v>89796</v>
      </c>
      <c r="O37" s="74">
        <f t="shared" si="16"/>
        <v>656740</v>
      </c>
      <c r="P37" s="74">
        <f t="shared" si="16"/>
        <v>88125</v>
      </c>
      <c r="Q37" s="74">
        <f t="shared" si="16"/>
        <v>1053</v>
      </c>
      <c r="R37" s="74">
        <f t="shared" si="16"/>
        <v>1671</v>
      </c>
      <c r="S37" s="74">
        <f t="shared" si="16"/>
        <v>0</v>
      </c>
      <c r="T37" s="74">
        <f t="shared" si="16"/>
        <v>0</v>
      </c>
      <c r="U37" s="74">
        <f t="shared" si="16"/>
        <v>0</v>
      </c>
      <c r="V37" s="74">
        <f t="shared" si="16"/>
        <v>0</v>
      </c>
      <c r="W37" s="74">
        <f t="shared" si="16"/>
        <v>5811</v>
      </c>
      <c r="X37" s="74">
        <f t="shared" si="16"/>
        <v>4714.3</v>
      </c>
      <c r="Y37" s="74">
        <f t="shared" si="16"/>
        <v>1096.7</v>
      </c>
    </row>
    <row r="38" spans="1:25" ht="12.95" customHeight="1" x14ac:dyDescent="0.15">
      <c r="A38" s="75" t="s">
        <v>49</v>
      </c>
    </row>
    <row r="39" spans="1:25" ht="12.95" customHeight="1" x14ac:dyDescent="0.15">
      <c r="A39" s="75" t="s">
        <v>50</v>
      </c>
    </row>
    <row r="40" spans="1:25" x14ac:dyDescent="0.15">
      <c r="A40" s="76"/>
    </row>
    <row r="41" spans="1:25" x14ac:dyDescent="0.15">
      <c r="A41" s="75"/>
    </row>
    <row r="42" spans="1:25" x14ac:dyDescent="0.15">
      <c r="A42" s="75"/>
    </row>
  </sheetData>
  <mergeCells count="16">
    <mergeCell ref="A7:B7"/>
    <mergeCell ref="A3:B6"/>
    <mergeCell ref="C3:I3"/>
    <mergeCell ref="J3:V3"/>
    <mergeCell ref="W3:Y3"/>
    <mergeCell ref="C4:C6"/>
    <mergeCell ref="D4:H5"/>
    <mergeCell ref="I4:I6"/>
    <mergeCell ref="J4:L5"/>
    <mergeCell ref="M4:T4"/>
    <mergeCell ref="U4:V5"/>
    <mergeCell ref="W4:Y5"/>
    <mergeCell ref="M5:N5"/>
    <mergeCell ref="O5:P5"/>
    <mergeCell ref="Q5:R5"/>
    <mergeCell ref="S5:T5"/>
  </mergeCells>
  <phoneticPr fontId="2"/>
  <dataValidations count="1">
    <dataValidation type="decimal" operator="greaterThanOrEqual" allowBlank="1" showInputMessage="1" showErrorMessage="1" sqref="D8:D11 F8:I11 D13:D18 F13:I18 D20:D39 F20:I39 X8:Y11 X13:Y18 X20:Y39 O8:V11 O13:V18 O20:V39" xr:uid="{40C3CC56-B47C-465B-80C9-98DB4F168E80}">
      <formula1>0</formula1>
    </dataValidation>
  </dataValidations>
  <printOptions horizontalCentered="1"/>
  <pageMargins left="0.39370078740157483" right="0.19685039370078741" top="0.59055118110236227" bottom="0.19685039370078741" header="0" footer="0"/>
  <pageSetup paperSize="9" scale="45" fitToHeight="0" pageOrder="overThenDown" orientation="landscape" r:id="rId1"/>
  <headerFooter alignWithMargins="0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官-2</vt:lpstr>
      <vt:lpstr>'官-2'!Print_Titles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2026-02-27T06:31:46Z</dcterms:created>
  <dcterms:modified xsi:type="dcterms:W3CDTF">2026-02-27T06:32:01Z</dcterms:modified>
</cp:coreProperties>
</file>