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4D7F5EA0-E71D-43C0-96A2-5054FAC45471}" xr6:coauthVersionLast="47" xr6:coauthVersionMax="47" xr10:uidLastSave="{00000000-0000-0000-0000-000000000000}"/>
  <bookViews>
    <workbookView xWindow="2640" yWindow="2640" windowWidth="21600" windowHeight="11295" xr2:uid="{96EAB454-E067-4818-BE2B-4435CC035AD5}"/>
  </bookViews>
  <sheets>
    <sheet name="7-1" sheetId="1" r:id="rId1"/>
  </sheets>
  <definedNames>
    <definedName name="_xlnm.Print_Titles" localSheetId="0">'7-1'!$2:$5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0" i="1" l="1"/>
  <c r="Q40" i="1"/>
  <c r="P40" i="1"/>
  <c r="O40" i="1"/>
  <c r="N40" i="1"/>
  <c r="M40" i="1"/>
  <c r="L40" i="1"/>
  <c r="K40" i="1"/>
  <c r="J40" i="1"/>
  <c r="I40" i="1"/>
  <c r="H40" i="1"/>
  <c r="G40" i="1"/>
  <c r="R39" i="1"/>
  <c r="Q39" i="1"/>
  <c r="P39" i="1"/>
  <c r="O39" i="1"/>
  <c r="N39" i="1"/>
  <c r="M39" i="1"/>
  <c r="L39" i="1"/>
  <c r="K39" i="1"/>
  <c r="J39" i="1"/>
  <c r="I39" i="1"/>
  <c r="H39" i="1"/>
  <c r="G39" i="1"/>
  <c r="R38" i="1"/>
  <c r="Q38" i="1"/>
  <c r="P38" i="1"/>
  <c r="O38" i="1"/>
  <c r="N38" i="1"/>
  <c r="M38" i="1"/>
  <c r="L38" i="1"/>
  <c r="K38" i="1"/>
  <c r="J38" i="1"/>
  <c r="I38" i="1"/>
  <c r="H38" i="1"/>
  <c r="G38" i="1"/>
  <c r="C38" i="1"/>
  <c r="R37" i="1"/>
  <c r="Q37" i="1"/>
  <c r="P37" i="1"/>
  <c r="O37" i="1"/>
  <c r="N37" i="1"/>
  <c r="M37" i="1"/>
  <c r="L37" i="1"/>
  <c r="K37" i="1"/>
  <c r="J37" i="1"/>
  <c r="I37" i="1"/>
  <c r="H37" i="1"/>
  <c r="G37" i="1"/>
  <c r="C37" i="1"/>
  <c r="R36" i="1"/>
  <c r="Q36" i="1"/>
  <c r="P36" i="1"/>
  <c r="O36" i="1"/>
  <c r="N36" i="1"/>
  <c r="M36" i="1"/>
  <c r="L36" i="1"/>
  <c r="K36" i="1"/>
  <c r="J36" i="1"/>
  <c r="I36" i="1"/>
  <c r="H36" i="1"/>
  <c r="G36" i="1"/>
  <c r="C36" i="1"/>
  <c r="R35" i="1"/>
  <c r="Q35" i="1"/>
  <c r="P35" i="1"/>
  <c r="O35" i="1"/>
  <c r="N35" i="1"/>
  <c r="M35" i="1"/>
  <c r="L35" i="1"/>
  <c r="K35" i="1"/>
  <c r="J35" i="1"/>
  <c r="I35" i="1"/>
  <c r="H35" i="1"/>
  <c r="G35" i="1"/>
  <c r="R34" i="1"/>
  <c r="Q34" i="1"/>
  <c r="P34" i="1"/>
  <c r="O34" i="1"/>
  <c r="N34" i="1"/>
  <c r="M34" i="1"/>
  <c r="L34" i="1"/>
  <c r="K34" i="1"/>
  <c r="J34" i="1"/>
  <c r="I34" i="1"/>
  <c r="H34" i="1"/>
  <c r="G34" i="1"/>
  <c r="R33" i="1"/>
  <c r="Q33" i="1"/>
  <c r="P33" i="1"/>
  <c r="O33" i="1"/>
  <c r="N33" i="1"/>
  <c r="M33" i="1"/>
  <c r="L33" i="1"/>
  <c r="K33" i="1"/>
  <c r="J33" i="1"/>
  <c r="I33" i="1"/>
  <c r="H33" i="1"/>
  <c r="G33" i="1"/>
  <c r="R32" i="1"/>
  <c r="Q32" i="1"/>
  <c r="P32" i="1"/>
  <c r="O32" i="1"/>
  <c r="N32" i="1"/>
  <c r="M32" i="1"/>
  <c r="L32" i="1"/>
  <c r="K32" i="1"/>
  <c r="J32" i="1"/>
  <c r="I32" i="1"/>
  <c r="H32" i="1"/>
  <c r="G32" i="1"/>
  <c r="C32" i="1"/>
  <c r="R31" i="1"/>
  <c r="Q31" i="1"/>
  <c r="P31" i="1"/>
  <c r="O31" i="1"/>
  <c r="N31" i="1"/>
  <c r="M31" i="1"/>
  <c r="L31" i="1"/>
  <c r="K31" i="1"/>
  <c r="J31" i="1"/>
  <c r="I31" i="1"/>
  <c r="H31" i="1"/>
  <c r="G31" i="1"/>
  <c r="R30" i="1"/>
  <c r="Q30" i="1"/>
  <c r="P30" i="1"/>
  <c r="O30" i="1"/>
  <c r="N30" i="1"/>
  <c r="M30" i="1"/>
  <c r="L30" i="1"/>
  <c r="K30" i="1"/>
  <c r="J30" i="1"/>
  <c r="I30" i="1"/>
  <c r="H30" i="1"/>
  <c r="G30" i="1"/>
  <c r="R29" i="1"/>
  <c r="Q29" i="1"/>
  <c r="P29" i="1"/>
  <c r="O29" i="1"/>
  <c r="N29" i="1"/>
  <c r="M29" i="1"/>
  <c r="L29" i="1"/>
  <c r="K29" i="1"/>
  <c r="J29" i="1"/>
  <c r="I29" i="1"/>
  <c r="H29" i="1"/>
  <c r="G29" i="1"/>
  <c r="C29" i="1"/>
  <c r="R28" i="1"/>
  <c r="Q28" i="1"/>
  <c r="P28" i="1"/>
  <c r="O28" i="1"/>
  <c r="N28" i="1"/>
  <c r="M28" i="1"/>
  <c r="L28" i="1"/>
  <c r="K28" i="1"/>
  <c r="J28" i="1"/>
  <c r="I28" i="1"/>
  <c r="H28" i="1"/>
  <c r="G28" i="1"/>
  <c r="R27" i="1"/>
  <c r="Q27" i="1"/>
  <c r="P27" i="1"/>
  <c r="O27" i="1"/>
  <c r="N27" i="1"/>
  <c r="M27" i="1"/>
  <c r="L27" i="1"/>
  <c r="K27" i="1"/>
  <c r="J27" i="1"/>
  <c r="I27" i="1"/>
  <c r="H27" i="1"/>
  <c r="G27" i="1"/>
  <c r="C27" i="1"/>
  <c r="F26" i="1"/>
  <c r="E26" i="1"/>
  <c r="D26" i="1"/>
  <c r="C26" i="1"/>
  <c r="F25" i="1"/>
  <c r="F34" i="1" s="1"/>
  <c r="E25" i="1"/>
  <c r="E34" i="1" s="1"/>
  <c r="D25" i="1"/>
  <c r="D34" i="1" s="1"/>
  <c r="C25" i="1"/>
  <c r="C34" i="1" s="1"/>
  <c r="F24" i="1"/>
  <c r="F32" i="1" s="1"/>
  <c r="E24" i="1"/>
  <c r="E32" i="1" s="1"/>
  <c r="D24" i="1"/>
  <c r="D32" i="1" s="1"/>
  <c r="C24" i="1"/>
  <c r="F23" i="1"/>
  <c r="F31" i="1" s="1"/>
  <c r="E23" i="1"/>
  <c r="E31" i="1" s="1"/>
  <c r="D23" i="1"/>
  <c r="D31" i="1" s="1"/>
  <c r="C23" i="1"/>
  <c r="C31" i="1" s="1"/>
  <c r="R22" i="1"/>
  <c r="Q22" i="1"/>
  <c r="Q6" i="1" s="1"/>
  <c r="P22" i="1"/>
  <c r="P6" i="1" s="1"/>
  <c r="O22" i="1"/>
  <c r="N22" i="1"/>
  <c r="M22" i="1"/>
  <c r="L22" i="1"/>
  <c r="K22" i="1"/>
  <c r="K6" i="1" s="1"/>
  <c r="J22" i="1"/>
  <c r="I22" i="1"/>
  <c r="I6" i="1" s="1"/>
  <c r="H22" i="1"/>
  <c r="H6" i="1" s="1"/>
  <c r="G22" i="1"/>
  <c r="F22" i="1"/>
  <c r="C22" i="1"/>
  <c r="F21" i="1"/>
  <c r="E21" i="1"/>
  <c r="D21" i="1"/>
  <c r="C21" i="1"/>
  <c r="F20" i="1"/>
  <c r="F39" i="1" s="1"/>
  <c r="E20" i="1"/>
  <c r="E39" i="1" s="1"/>
  <c r="D20" i="1"/>
  <c r="D39" i="1" s="1"/>
  <c r="C20" i="1"/>
  <c r="C39" i="1" s="1"/>
  <c r="F19" i="1"/>
  <c r="F38" i="1" s="1"/>
  <c r="E19" i="1"/>
  <c r="E38" i="1" s="1"/>
  <c r="D19" i="1"/>
  <c r="D38" i="1" s="1"/>
  <c r="C19" i="1"/>
  <c r="F18" i="1"/>
  <c r="F40" i="1" s="1"/>
  <c r="E18" i="1"/>
  <c r="E40" i="1" s="1"/>
  <c r="D18" i="1"/>
  <c r="D40" i="1" s="1"/>
  <c r="C18" i="1"/>
  <c r="C16" i="1" s="1"/>
  <c r="F17" i="1"/>
  <c r="F37" i="1" s="1"/>
  <c r="E17" i="1"/>
  <c r="E37" i="1" s="1"/>
  <c r="D17" i="1"/>
  <c r="D37" i="1" s="1"/>
  <c r="C17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F15" i="1"/>
  <c r="E15" i="1"/>
  <c r="D15" i="1"/>
  <c r="C15" i="1"/>
  <c r="C13" i="1" s="1"/>
  <c r="F14" i="1"/>
  <c r="F36" i="1" s="1"/>
  <c r="E14" i="1"/>
  <c r="E36" i="1" s="1"/>
  <c r="D14" i="1"/>
  <c r="D36" i="1" s="1"/>
  <c r="C14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F12" i="1"/>
  <c r="F35" i="1" s="1"/>
  <c r="E12" i="1"/>
  <c r="E35" i="1" s="1"/>
  <c r="D12" i="1"/>
  <c r="D35" i="1" s="1"/>
  <c r="C12" i="1"/>
  <c r="C35" i="1" s="1"/>
  <c r="F11" i="1"/>
  <c r="F33" i="1" s="1"/>
  <c r="E11" i="1"/>
  <c r="E33" i="1" s="1"/>
  <c r="D11" i="1"/>
  <c r="D33" i="1" s="1"/>
  <c r="C11" i="1"/>
  <c r="F10" i="1"/>
  <c r="F30" i="1" s="1"/>
  <c r="E10" i="1"/>
  <c r="E30" i="1" s="1"/>
  <c r="D10" i="1"/>
  <c r="D30" i="1" s="1"/>
  <c r="C10" i="1"/>
  <c r="C30" i="1" s="1"/>
  <c r="F9" i="1"/>
  <c r="F29" i="1" s="1"/>
  <c r="E9" i="1"/>
  <c r="E29" i="1" s="1"/>
  <c r="D9" i="1"/>
  <c r="D29" i="1" s="1"/>
  <c r="C9" i="1"/>
  <c r="F8" i="1"/>
  <c r="F28" i="1" s="1"/>
  <c r="E8" i="1"/>
  <c r="E28" i="1" s="1"/>
  <c r="D8" i="1"/>
  <c r="D28" i="1" s="1"/>
  <c r="C8" i="1"/>
  <c r="F7" i="1"/>
  <c r="F27" i="1" s="1"/>
  <c r="E7" i="1"/>
  <c r="E27" i="1" s="1"/>
  <c r="D7" i="1"/>
  <c r="C7" i="1"/>
  <c r="R6" i="1"/>
  <c r="O6" i="1"/>
  <c r="N6" i="1"/>
  <c r="M6" i="1"/>
  <c r="L6" i="1"/>
  <c r="J6" i="1"/>
  <c r="G6" i="1"/>
  <c r="F6" i="1"/>
  <c r="C6" i="1" l="1"/>
  <c r="D6" i="1"/>
  <c r="C28" i="1"/>
  <c r="D22" i="1"/>
  <c r="D27" i="1"/>
  <c r="C40" i="1"/>
  <c r="E22" i="1"/>
  <c r="E6" i="1" s="1"/>
  <c r="C33" i="1"/>
</calcChain>
</file>

<file path=xl/sharedStrings.xml><?xml version="1.0" encoding="utf-8"?>
<sst xmlns="http://schemas.openxmlformats.org/spreadsheetml/2006/main" count="79" uniqueCount="43">
  <si>
    <t>７－１  林道及び貯木場の現況</t>
    <phoneticPr fontId="1"/>
  </si>
  <si>
    <t>単位（延長：km、面積：ha）</t>
    <rPh sb="0" eb="2">
      <t>タンイ</t>
    </rPh>
    <rPh sb="3" eb="5">
      <t>エンチョウ</t>
    </rPh>
    <rPh sb="9" eb="11">
      <t>メンセキ</t>
    </rPh>
    <phoneticPr fontId="1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</si>
  <si>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1"/>
  </si>
  <si>
    <t>林　　　　　　　　　　　　　　　　　　　　道</t>
    <rPh sb="0" eb="1">
      <t>ハヤシ</t>
    </rPh>
    <rPh sb="21" eb="22">
      <t>ミチ</t>
    </rPh>
    <phoneticPr fontId="1"/>
  </si>
  <si>
    <t>貯　木　場</t>
    <phoneticPr fontId="1"/>
  </si>
  <si>
    <t>総　　　数</t>
    <phoneticPr fontId="1"/>
  </si>
  <si>
    <t>自　動　車　道</t>
    <phoneticPr fontId="1"/>
  </si>
  <si>
    <t>軽車道（車道）</t>
    <phoneticPr fontId="1"/>
  </si>
  <si>
    <t>そ　の　他</t>
    <phoneticPr fontId="1"/>
  </si>
  <si>
    <t>箇所数</t>
    <phoneticPr fontId="1"/>
  </si>
  <si>
    <t>面 積</t>
    <phoneticPr fontId="1"/>
  </si>
  <si>
    <t>路　線　数</t>
    <phoneticPr fontId="1"/>
  </si>
  <si>
    <t>併用林道
路線数（内）</t>
    <rPh sb="6" eb="7">
      <t>セン</t>
    </rPh>
    <rPh sb="9" eb="10">
      <t>ウチ</t>
    </rPh>
    <phoneticPr fontId="1"/>
  </si>
  <si>
    <t>延　長</t>
    <rPh sb="0" eb="1">
      <t>ノベ</t>
    </rPh>
    <rPh sb="2" eb="3">
      <t>チョウ</t>
    </rPh>
    <phoneticPr fontId="1"/>
  </si>
  <si>
    <t>併用林道
延長（内）</t>
    <rPh sb="5" eb="7">
      <t>エンチョウ</t>
    </rPh>
    <rPh sb="8" eb="9">
      <t>ウチ</t>
    </rPh>
    <phoneticPr fontId="1"/>
  </si>
  <si>
    <t>延　長</t>
    <phoneticPr fontId="1"/>
  </si>
  <si>
    <t>路線数</t>
    <phoneticPr fontId="1"/>
  </si>
  <si>
    <t>延長</t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</si>
  <si>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</si>
  <si>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</si>
  <si>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</si>
  <si>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</si>
  <si>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</si>
  <si>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</si>
  <si>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</si>
  <si>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総数</t>
    <rPh sb="0" eb="2">
      <t>ソウスウ</t>
    </rPh>
    <phoneticPr fontId="1"/>
  </si>
  <si>
    <t>島根</t>
    <rPh sb="0" eb="2">
      <t>シマネ</t>
    </rPh>
    <phoneticPr fontId="1"/>
  </si>
  <si>
    <t>山口</t>
    <rPh sb="0" eb="2">
      <t>ヤマグチ</t>
    </rPh>
    <phoneticPr fontId="1"/>
  </si>
  <si>
    <t>岡山</t>
    <rPh sb="0" eb="2">
      <t>オカヤマ</t>
    </rPh>
    <phoneticPr fontId="1"/>
  </si>
  <si>
    <t>広島北部</t>
    <rPh sb="0" eb="2">
      <t>ヒロシマ</t>
    </rPh>
    <rPh sb="2" eb="4">
      <t>ホクブ</t>
    </rPh>
    <phoneticPr fontId="1"/>
  </si>
  <si>
    <t>広島</t>
    <rPh sb="0" eb="2">
      <t>ヒロシマ</t>
    </rPh>
    <phoneticPr fontId="1"/>
  </si>
  <si>
    <t>〃</t>
    <phoneticPr fontId="1"/>
  </si>
  <si>
    <t>（京都大阪）</t>
    <phoneticPr fontId="1"/>
  </si>
  <si>
    <t>　</t>
    <phoneticPr fontId="1"/>
  </si>
  <si>
    <t>京都</t>
    <rPh sb="0" eb="2">
      <t>キョウト</t>
    </rPh>
    <phoneticPr fontId="1"/>
  </si>
  <si>
    <t>大阪</t>
    <rPh sb="0" eb="2">
      <t>オオサカ</t>
    </rPh>
    <phoneticPr fontId="1"/>
  </si>
  <si>
    <t>（奈良）</t>
    <phoneticPr fontId="1"/>
  </si>
  <si>
    <t>奈良</t>
    <rPh sb="0" eb="2">
      <t>ナラ</t>
    </rPh>
    <phoneticPr fontId="1"/>
  </si>
  <si>
    <t>（山口）</t>
    <phoneticPr fontId="1"/>
  </si>
  <si>
    <t>県別再掲</t>
    <rPh sb="0" eb="2">
      <t>ケンベツ</t>
    </rPh>
    <rPh sb="2" eb="4">
      <t>サイケイ</t>
    </rPh>
    <phoneticPr fontId="1"/>
  </si>
  <si>
    <t>１　本表は、林道（貯木場）現況表により作成した。</t>
  </si>
  <si>
    <t>２　森林経営用財産のみ掲上した。</t>
  </si>
  <si>
    <t>３　併用林道は、総数の内数を掲上した。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</si>
</sst>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_(* #,##0.00_);_(* \(#,##0.00\);_(* &quot;-&quot;??_);_(@_)"/>
    <numFmt numFmtId="178" formatCode="_ * #,##0,_ ;_ * \-#,##0,_ ;_ * &quot;-&quot;_ ;_ @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ashed">
        <color indexed="64"/>
      </right>
      <top style="thin">
        <color rgb="FF000000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otted">
        <color indexed="64"/>
      </bottom>
      <diagonal/>
    </border>
    <border>
      <left/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ashed">
        <color indexed="64"/>
      </right>
      <top style="dotted">
        <color indexed="64"/>
      </top>
      <bottom style="dashed">
        <color indexed="64"/>
      </bottom>
      <diagonal/>
    </border>
    <border>
      <left/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176" fontId="3" fillId="0" borderId="17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178" fontId="3" fillId="0" borderId="17" xfId="0" applyNumberFormat="1" applyFont="1" applyBorder="1">
      <alignment vertical="center"/>
    </xf>
    <xf numFmtId="178" fontId="3" fillId="0" borderId="16" xfId="0" applyNumberFormat="1" applyFont="1" applyBorder="1">
      <alignment vertical="center"/>
    </xf>
    <xf numFmtId="176" fontId="3" fillId="0" borderId="18" xfId="0" applyNumberFormat="1" applyFont="1" applyBorder="1">
      <alignment vertical="center"/>
    </xf>
    <xf numFmtId="176" fontId="3" fillId="0" borderId="19" xfId="0" applyNumberFormat="1" applyFont="1" applyBorder="1">
      <alignment vertical="center"/>
    </xf>
    <xf numFmtId="177" fontId="3" fillId="0" borderId="19" xfId="0" applyNumberFormat="1" applyFont="1" applyBorder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76" fontId="2" fillId="0" borderId="22" xfId="0" applyNumberFormat="1" applyFont="1" applyBorder="1">
      <alignment vertical="center"/>
    </xf>
    <xf numFmtId="176" fontId="2" fillId="0" borderId="23" xfId="0" applyNumberFormat="1" applyFont="1" applyBorder="1">
      <alignment vertical="center"/>
    </xf>
    <xf numFmtId="178" fontId="2" fillId="0" borderId="24" xfId="0" applyNumberFormat="1" applyFont="1" applyBorder="1">
      <alignment vertical="center"/>
    </xf>
    <xf numFmtId="178" fontId="2" fillId="0" borderId="25" xfId="0" applyNumberFormat="1" applyFont="1" applyBorder="1">
      <alignment vertical="center"/>
    </xf>
    <xf numFmtId="176" fontId="2" fillId="0" borderId="22" xfId="0" applyNumberFormat="1" applyFont="1" applyBorder="1" applyProtection="1">
      <alignment vertical="center"/>
      <protection locked="0"/>
    </xf>
    <xf numFmtId="176" fontId="2" fillId="0" borderId="23" xfId="0" applyNumberFormat="1" applyFont="1" applyBorder="1" applyProtection="1">
      <alignment vertical="center"/>
      <protection locked="0"/>
    </xf>
    <xf numFmtId="178" fontId="2" fillId="0" borderId="24" xfId="0" applyNumberFormat="1" applyFont="1" applyBorder="1" applyProtection="1">
      <alignment vertical="center"/>
      <protection locked="0"/>
    </xf>
    <xf numFmtId="178" fontId="2" fillId="0" borderId="25" xfId="0" applyNumberFormat="1" applyFont="1" applyBorder="1" applyProtection="1">
      <alignment vertical="center"/>
      <protection locked="0"/>
    </xf>
    <xf numFmtId="176" fontId="2" fillId="0" borderId="22" xfId="0" applyNumberFormat="1" applyFont="1" applyBorder="1" applyAlignment="1" applyProtection="1">
      <alignment horizontal="right" vertical="center"/>
      <protection locked="0"/>
    </xf>
    <xf numFmtId="176" fontId="2" fillId="0" borderId="21" xfId="0" applyNumberFormat="1" applyFont="1" applyBorder="1" applyProtection="1">
      <alignment vertical="center"/>
      <protection locked="0"/>
    </xf>
    <xf numFmtId="177" fontId="2" fillId="0" borderId="21" xfId="0" applyNumberFormat="1" applyFont="1" applyBorder="1" applyProtection="1">
      <alignment vertical="center"/>
      <protection locked="0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176" fontId="2" fillId="0" borderId="24" xfId="0" applyNumberFormat="1" applyFont="1" applyBorder="1">
      <alignment vertical="center"/>
    </xf>
    <xf numFmtId="176" fontId="2" fillId="0" borderId="25" xfId="0" applyNumberFormat="1" applyFont="1" applyBorder="1">
      <alignment vertical="center"/>
    </xf>
    <xf numFmtId="176" fontId="2" fillId="0" borderId="28" xfId="0" applyNumberFormat="1" applyFont="1" applyBorder="1" applyProtection="1">
      <alignment vertical="center"/>
      <protection locked="0"/>
    </xf>
    <xf numFmtId="176" fontId="2" fillId="0" borderId="25" xfId="0" applyNumberFormat="1" applyFont="1" applyBorder="1" applyProtection="1">
      <alignment vertical="center"/>
      <protection locked="0"/>
    </xf>
    <xf numFmtId="176" fontId="2" fillId="0" borderId="24" xfId="0" applyNumberFormat="1" applyFont="1" applyBorder="1" applyProtection="1">
      <alignment vertical="center"/>
      <protection locked="0"/>
    </xf>
    <xf numFmtId="176" fontId="2" fillId="0" borderId="27" xfId="0" applyNumberFormat="1" applyFont="1" applyBorder="1" applyProtection="1">
      <alignment vertical="center"/>
      <protection locked="0"/>
    </xf>
    <xf numFmtId="177" fontId="2" fillId="0" borderId="27" xfId="0" applyNumberFormat="1" applyFont="1" applyBorder="1" applyProtection="1">
      <alignment vertical="center"/>
      <protection locked="0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176" fontId="2" fillId="0" borderId="31" xfId="0" applyNumberFormat="1" applyFont="1" applyBorder="1">
      <alignment vertical="center"/>
    </xf>
    <xf numFmtId="176" fontId="2" fillId="0" borderId="32" xfId="0" applyNumberFormat="1" applyFont="1" applyBorder="1">
      <alignment vertical="center"/>
    </xf>
    <xf numFmtId="178" fontId="2" fillId="0" borderId="31" xfId="0" applyNumberFormat="1" applyFont="1" applyBorder="1">
      <alignment vertical="center"/>
    </xf>
    <xf numFmtId="178" fontId="2" fillId="0" borderId="32" xfId="0" applyNumberFormat="1" applyFont="1" applyBorder="1">
      <alignment vertical="center"/>
    </xf>
    <xf numFmtId="176" fontId="2" fillId="0" borderId="30" xfId="0" applyNumberFormat="1" applyFont="1" applyBorder="1">
      <alignment vertical="center"/>
    </xf>
    <xf numFmtId="177" fontId="2" fillId="0" borderId="30" xfId="0" applyNumberFormat="1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" fillId="0" borderId="35" xfId="0" applyNumberFormat="1" applyFont="1" applyBorder="1">
      <alignment vertical="center"/>
    </xf>
    <xf numFmtId="176" fontId="2" fillId="0" borderId="36" xfId="0" applyNumberFormat="1" applyFont="1" applyBorder="1">
      <alignment vertical="center"/>
    </xf>
    <xf numFmtId="178" fontId="2" fillId="0" borderId="35" xfId="0" applyNumberFormat="1" applyFont="1" applyBorder="1">
      <alignment vertical="center"/>
    </xf>
    <xf numFmtId="178" fontId="2" fillId="0" borderId="36" xfId="0" applyNumberFormat="1" applyFont="1" applyBorder="1">
      <alignment vertical="center"/>
    </xf>
    <xf numFmtId="176" fontId="2" fillId="0" borderId="35" xfId="0" applyNumberFormat="1" applyFont="1" applyBorder="1" applyProtection="1">
      <alignment vertical="center"/>
      <protection locked="0"/>
    </xf>
    <xf numFmtId="176" fontId="2" fillId="0" borderId="36" xfId="0" applyNumberFormat="1" applyFont="1" applyBorder="1" applyProtection="1">
      <alignment vertical="center"/>
      <protection locked="0"/>
    </xf>
    <xf numFmtId="178" fontId="2" fillId="0" borderId="35" xfId="0" applyNumberFormat="1" applyFont="1" applyBorder="1" applyProtection="1">
      <alignment vertical="center"/>
      <protection locked="0"/>
    </xf>
    <xf numFmtId="178" fontId="2" fillId="0" borderId="36" xfId="0" applyNumberFormat="1" applyFont="1" applyBorder="1" applyProtection="1">
      <alignment vertical="center"/>
      <protection locked="0"/>
    </xf>
    <xf numFmtId="176" fontId="2" fillId="0" borderId="37" xfId="0" applyNumberFormat="1" applyFont="1" applyBorder="1" applyProtection="1">
      <alignment vertical="center"/>
      <protection locked="0"/>
    </xf>
    <xf numFmtId="177" fontId="2" fillId="0" borderId="37" xfId="0" applyNumberFormat="1" applyFont="1" applyBorder="1" applyProtection="1">
      <alignment vertical="center"/>
      <protection locked="0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176" fontId="2" fillId="0" borderId="39" xfId="0" applyNumberFormat="1" applyFont="1" applyBorder="1">
      <alignment vertical="center"/>
    </xf>
    <xf numFmtId="176" fontId="2" fillId="0" borderId="40" xfId="0" applyNumberFormat="1" applyFont="1" applyBorder="1">
      <alignment vertical="center"/>
    </xf>
    <xf numFmtId="178" fontId="2" fillId="0" borderId="39" xfId="0" applyNumberFormat="1" applyFont="1" applyBorder="1">
      <alignment vertical="center"/>
    </xf>
    <xf numFmtId="178" fontId="2" fillId="0" borderId="40" xfId="0" applyNumberFormat="1" applyFont="1" applyBorder="1">
      <alignment vertical="center"/>
    </xf>
    <xf numFmtId="176" fontId="2" fillId="0" borderId="39" xfId="0" applyNumberFormat="1" applyFont="1" applyBorder="1" applyProtection="1">
      <alignment vertical="center"/>
      <protection locked="0"/>
    </xf>
    <xf numFmtId="176" fontId="2" fillId="0" borderId="40" xfId="0" applyNumberFormat="1" applyFont="1" applyBorder="1" applyProtection="1">
      <alignment vertical="center"/>
      <protection locked="0"/>
    </xf>
    <xf numFmtId="178" fontId="2" fillId="0" borderId="39" xfId="0" applyNumberFormat="1" applyFont="1" applyBorder="1" applyProtection="1">
      <alignment vertical="center"/>
      <protection locked="0"/>
    </xf>
    <xf numFmtId="178" fontId="2" fillId="0" borderId="40" xfId="0" applyNumberFormat="1" applyFont="1" applyBorder="1" applyProtection="1">
      <alignment vertical="center"/>
      <protection locked="0"/>
    </xf>
    <xf numFmtId="176" fontId="2" fillId="0" borderId="34" xfId="0" applyNumberFormat="1" applyFont="1" applyBorder="1" applyProtection="1">
      <alignment vertical="center"/>
      <protection locked="0"/>
    </xf>
    <xf numFmtId="177" fontId="2" fillId="0" borderId="34" xfId="0" applyNumberFormat="1" applyFont="1" applyBorder="1" applyProtection="1">
      <alignment vertical="center"/>
      <protection locked="0"/>
    </xf>
    <xf numFmtId="176" fontId="2" fillId="0" borderId="41" xfId="0" applyNumberFormat="1" applyFont="1" applyBorder="1">
      <alignment vertical="center"/>
    </xf>
    <xf numFmtId="176" fontId="2" fillId="0" borderId="42" xfId="0" applyNumberFormat="1" applyFont="1" applyBorder="1">
      <alignment vertical="center"/>
    </xf>
    <xf numFmtId="178" fontId="2" fillId="0" borderId="41" xfId="0" applyNumberFormat="1" applyFont="1" applyBorder="1">
      <alignment vertical="center"/>
    </xf>
    <xf numFmtId="178" fontId="2" fillId="0" borderId="42" xfId="0" applyNumberFormat="1" applyFont="1" applyBorder="1">
      <alignment vertical="center"/>
    </xf>
    <xf numFmtId="176" fontId="2" fillId="0" borderId="41" xfId="0" applyNumberFormat="1" applyFont="1" applyBorder="1" applyProtection="1">
      <alignment vertical="center"/>
      <protection locked="0"/>
    </xf>
    <xf numFmtId="176" fontId="2" fillId="0" borderId="42" xfId="0" applyNumberFormat="1" applyFont="1" applyBorder="1" applyProtection="1">
      <alignment vertical="center"/>
      <protection locked="0"/>
    </xf>
    <xf numFmtId="178" fontId="2" fillId="0" borderId="41" xfId="0" applyNumberFormat="1" applyFont="1" applyBorder="1" applyProtection="1">
      <alignment vertical="center"/>
      <protection locked="0"/>
    </xf>
    <xf numFmtId="178" fontId="2" fillId="0" borderId="42" xfId="0" applyNumberFormat="1" applyFont="1" applyBorder="1" applyProtection="1">
      <alignment vertical="center"/>
      <protection locked="0"/>
    </xf>
    <xf numFmtId="176" fontId="2" fillId="0" borderId="38" xfId="0" applyNumberFormat="1" applyFont="1" applyBorder="1" applyProtection="1">
      <alignment vertical="center"/>
      <protection locked="0"/>
    </xf>
    <xf numFmtId="177" fontId="2" fillId="0" borderId="38" xfId="0" applyNumberFormat="1" applyFont="1" applyBorder="1" applyProtection="1">
      <alignment vertical="center"/>
      <protection locked="0"/>
    </xf>
    <xf numFmtId="0" fontId="2" fillId="0" borderId="43" xfId="0" applyFont="1" applyBorder="1" applyAlignment="1">
      <alignment horizontal="center" vertical="center"/>
    </xf>
    <xf numFmtId="176" fontId="2" fillId="0" borderId="44" xfId="0" applyNumberFormat="1" applyFont="1" applyBorder="1">
      <alignment vertical="center"/>
    </xf>
    <xf numFmtId="176" fontId="2" fillId="0" borderId="45" xfId="0" applyNumberFormat="1" applyFont="1" applyBorder="1">
      <alignment vertical="center"/>
    </xf>
    <xf numFmtId="178" fontId="2" fillId="0" borderId="44" xfId="0" applyNumberFormat="1" applyFont="1" applyBorder="1">
      <alignment vertical="center"/>
    </xf>
    <xf numFmtId="178" fontId="2" fillId="0" borderId="45" xfId="0" applyNumberFormat="1" applyFont="1" applyBorder="1">
      <alignment vertical="center"/>
    </xf>
    <xf numFmtId="176" fontId="2" fillId="0" borderId="44" xfId="0" applyNumberFormat="1" applyFont="1" applyBorder="1" applyProtection="1">
      <alignment vertical="center"/>
      <protection locked="0"/>
    </xf>
    <xf numFmtId="176" fontId="2" fillId="0" borderId="45" xfId="0" applyNumberFormat="1" applyFont="1" applyBorder="1" applyProtection="1">
      <alignment vertical="center"/>
      <protection locked="0"/>
    </xf>
    <xf numFmtId="178" fontId="2" fillId="0" borderId="44" xfId="0" applyNumberFormat="1" applyFont="1" applyBorder="1" applyProtection="1">
      <alignment vertical="center"/>
      <protection locked="0"/>
    </xf>
    <xf numFmtId="178" fontId="2" fillId="0" borderId="45" xfId="0" applyNumberFormat="1" applyFont="1" applyBorder="1" applyProtection="1">
      <alignment vertical="center"/>
      <protection locked="0"/>
    </xf>
    <xf numFmtId="176" fontId="2" fillId="0" borderId="29" xfId="0" applyNumberFormat="1" applyFont="1" applyBorder="1" applyProtection="1">
      <alignment vertical="center"/>
      <protection locked="0"/>
    </xf>
    <xf numFmtId="177" fontId="2" fillId="0" borderId="29" xfId="0" applyNumberFormat="1" applyFont="1" applyBorder="1" applyProtection="1">
      <alignment vertical="center"/>
      <protection locked="0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176" fontId="2" fillId="0" borderId="48" xfId="0" applyNumberFormat="1" applyFont="1" applyBorder="1">
      <alignment vertical="center"/>
    </xf>
    <xf numFmtId="176" fontId="2" fillId="0" borderId="49" xfId="0" applyNumberFormat="1" applyFont="1" applyBorder="1">
      <alignment vertical="center"/>
    </xf>
    <xf numFmtId="178" fontId="2" fillId="0" borderId="48" xfId="0" applyNumberFormat="1" applyFont="1" applyBorder="1">
      <alignment vertical="center"/>
    </xf>
    <xf numFmtId="178" fontId="2" fillId="0" borderId="49" xfId="0" applyNumberFormat="1" applyFont="1" applyBorder="1">
      <alignment vertical="center"/>
    </xf>
    <xf numFmtId="176" fontId="2" fillId="0" borderId="47" xfId="0" applyNumberFormat="1" applyFont="1" applyBorder="1">
      <alignment vertical="center"/>
    </xf>
    <xf numFmtId="177" fontId="2" fillId="0" borderId="47" xfId="0" applyNumberFormat="1" applyFont="1" applyBorder="1">
      <alignment vertical="center"/>
    </xf>
    <xf numFmtId="176" fontId="2" fillId="0" borderId="27" xfId="0" applyNumberFormat="1" applyFont="1" applyBorder="1">
      <alignment vertical="center"/>
    </xf>
    <xf numFmtId="177" fontId="2" fillId="0" borderId="27" xfId="0" applyNumberFormat="1" applyFont="1" applyBorder="1">
      <alignment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176" fontId="2" fillId="0" borderId="52" xfId="0" applyNumberFormat="1" applyFont="1" applyBorder="1">
      <alignment vertical="center"/>
    </xf>
    <xf numFmtId="176" fontId="2" fillId="0" borderId="53" xfId="0" applyNumberFormat="1" applyFont="1" applyBorder="1">
      <alignment vertical="center"/>
    </xf>
    <xf numFmtId="178" fontId="2" fillId="0" borderId="52" xfId="0" applyNumberFormat="1" applyFont="1" applyBorder="1">
      <alignment vertical="center"/>
    </xf>
    <xf numFmtId="178" fontId="2" fillId="0" borderId="53" xfId="0" applyNumberFormat="1" applyFont="1" applyBorder="1">
      <alignment vertical="center"/>
    </xf>
    <xf numFmtId="176" fontId="2" fillId="0" borderId="54" xfId="0" applyNumberFormat="1" applyFont="1" applyBorder="1">
      <alignment vertical="center"/>
    </xf>
    <xf numFmtId="177" fontId="2" fillId="0" borderId="54" xfId="0" applyNumberFormat="1" applyFont="1" applyBorder="1">
      <alignment vertical="center"/>
    </xf>
    <xf numFmtId="0" fontId="2" fillId="0" borderId="0" xfId="0" applyFont="1">
      <alignment vertical="center"/>
    </xf>
    <xf numFmtId="58" fontId="3" fillId="0" borderId="15" xfId="0" applyNumberFormat="1" applyFont="1" applyBorder="1" applyAlignment="1">
      <alignment horizontal="distributed" vertical="center"/>
    </xf>
    <xf numFmtId="0" fontId="4" fillId="0" borderId="16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2" xfId="0" applyFont="1" applyBorder="1" applyAlignment="1">
      <alignment horizontal="distributed" vertical="center" wrapText="1"/>
    </xf>
    <xf numFmtId="0" fontId="2" fillId="0" borderId="6" xfId="0" applyFont="1" applyBorder="1" applyAlignment="1">
      <alignment horizontal="distributed" vertical="center" wrapText="1"/>
    </xf>
    <xf numFmtId="0" fontId="2" fillId="0" borderId="7" xfId="0" applyFont="1" applyBorder="1" applyAlignment="1">
      <alignment horizontal="distributed" vertical="center" wrapText="1"/>
    </xf>
    <xf numFmtId="0" fontId="2" fillId="0" borderId="9" xfId="0" applyFont="1" applyBorder="1" applyAlignment="1">
      <alignment horizontal="distributed" vertical="center" wrapText="1"/>
    </xf>
    <xf numFmtId="0" fontId="2" fillId="0" borderId="10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97425-EB8F-4960-9B93-82B50F9209E2}">
  <sheetPr codeName="Sheet37">
    <pageSetUpPr fitToPage="1"/>
  </sheetPr>
  <dimension ref="A1:R46"/>
  <sheetViews>
    <sheetView tabSelected="1" view="pageBreakPreview" zoomScaleNormal="100" zoomScaleSheetLayoutView="100" workbookViewId="0">
      <selection activeCell="N25" sqref="N25"/>
    </sheetView>
  </sheetViews>
  <sheetFormatPr defaultColWidth="9" defaultRowHeight="13.5" x14ac:dyDescent="0.15"/>
  <cols>
    <col min="1" max="1" width="18.125" customWidth="1"/>
    <col min="2" max="2" width="8.5" customWidth="1"/>
    <col min="3" max="18" width="13.5" customWidth="1"/>
  </cols>
  <sheetData>
    <row r="1" spans="1:18" x14ac:dyDescent="0.15">
      <c r="A1" t="s">
        <v>0</v>
      </c>
    </row>
    <row r="2" spans="1:18" x14ac:dyDescent="0.15">
      <c r="R2" s="1" t="s">
        <v>1</v>
      </c>
    </row>
    <row r="3" spans="1:18" ht="13.5" customHeight="1" x14ac:dyDescent="0.15">
      <c r="A3" s="111" t="s">
        <v>2</v>
      </c>
      <c r="B3" s="112"/>
      <c r="C3" s="117" t="s">
        <v>3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9"/>
      <c r="Q3" s="117" t="s">
        <v>4</v>
      </c>
      <c r="R3" s="119"/>
    </row>
    <row r="4" spans="1:18" x14ac:dyDescent="0.15">
      <c r="A4" s="113"/>
      <c r="B4" s="114"/>
      <c r="C4" s="117" t="s">
        <v>5</v>
      </c>
      <c r="D4" s="118"/>
      <c r="E4" s="118"/>
      <c r="F4" s="119"/>
      <c r="G4" s="117" t="s">
        <v>6</v>
      </c>
      <c r="H4" s="118"/>
      <c r="I4" s="118"/>
      <c r="J4" s="119"/>
      <c r="K4" s="117" t="s">
        <v>7</v>
      </c>
      <c r="L4" s="118"/>
      <c r="M4" s="118"/>
      <c r="N4" s="119"/>
      <c r="O4" s="117" t="s">
        <v>8</v>
      </c>
      <c r="P4" s="119"/>
      <c r="Q4" s="120" t="s">
        <v>9</v>
      </c>
      <c r="R4" s="120" t="s">
        <v>10</v>
      </c>
    </row>
    <row r="5" spans="1:18" ht="24" x14ac:dyDescent="0.15">
      <c r="A5" s="115"/>
      <c r="B5" s="116"/>
      <c r="C5" s="2" t="s">
        <v>11</v>
      </c>
      <c r="D5" s="4" t="s">
        <v>12</v>
      </c>
      <c r="E5" s="2" t="s">
        <v>13</v>
      </c>
      <c r="F5" s="4" t="s">
        <v>14</v>
      </c>
      <c r="G5" s="2" t="s">
        <v>11</v>
      </c>
      <c r="H5" s="4" t="s">
        <v>12</v>
      </c>
      <c r="I5" s="5" t="s">
        <v>15</v>
      </c>
      <c r="J5" s="6" t="s">
        <v>14</v>
      </c>
      <c r="K5" s="5" t="s">
        <v>11</v>
      </c>
      <c r="L5" s="6" t="s">
        <v>12</v>
      </c>
      <c r="M5" s="5" t="s">
        <v>15</v>
      </c>
      <c r="N5" s="6" t="s">
        <v>14</v>
      </c>
      <c r="O5" s="7" t="s">
        <v>16</v>
      </c>
      <c r="P5" s="3" t="s">
        <v>17</v>
      </c>
      <c r="Q5" s="121"/>
      <c r="R5" s="121"/>
    </row>
    <row r="6" spans="1:18" ht="18" customHeight="1" thickBot="1" x14ac:dyDescent="0.2">
      <c r="A6" s="109">
        <v>45747</v>
      </c>
      <c r="B6" s="110">
        <v>43555</v>
      </c>
      <c r="C6" s="8">
        <f>SUMIF(C7:C13,"&gt;0")+SUMIF(C16,"&gt;0")+SUMIF(C19:C22,"&gt;0")+SUMIF(C25:C26,"&gt;0")</f>
        <v>915</v>
      </c>
      <c r="D6" s="9">
        <f t="shared" ref="D6:R6" si="0">SUMIF(D7:D13,"&gt;0")+SUMIF(D16,"&gt;0")+SUMIF(D19:D22,"&gt;0")+SUMIF(D25:D26,"&gt;0")</f>
        <v>420</v>
      </c>
      <c r="E6" s="10">
        <f t="shared" si="0"/>
        <v>2309353</v>
      </c>
      <c r="F6" s="11">
        <f t="shared" si="0"/>
        <v>893348</v>
      </c>
      <c r="G6" s="8">
        <f t="shared" si="0"/>
        <v>861</v>
      </c>
      <c r="H6" s="9">
        <f t="shared" si="0"/>
        <v>386</v>
      </c>
      <c r="I6" s="10">
        <f t="shared" si="0"/>
        <v>2236322</v>
      </c>
      <c r="J6" s="11">
        <f t="shared" si="0"/>
        <v>843748</v>
      </c>
      <c r="K6" s="8">
        <f t="shared" si="0"/>
        <v>54</v>
      </c>
      <c r="L6" s="9">
        <f t="shared" si="0"/>
        <v>34</v>
      </c>
      <c r="M6" s="10">
        <f t="shared" si="0"/>
        <v>73031</v>
      </c>
      <c r="N6" s="11">
        <f t="shared" si="0"/>
        <v>49600</v>
      </c>
      <c r="O6" s="12">
        <f t="shared" si="0"/>
        <v>0</v>
      </c>
      <c r="P6" s="11">
        <f t="shared" si="0"/>
        <v>0</v>
      </c>
      <c r="Q6" s="13">
        <f t="shared" si="0"/>
        <v>3</v>
      </c>
      <c r="R6" s="14">
        <f t="shared" si="0"/>
        <v>1.1499999999999999</v>
      </c>
    </row>
    <row r="7" spans="1:18" ht="18" customHeight="1" thickTop="1" x14ac:dyDescent="0.15">
      <c r="A7" s="15" t="s">
        <v>18</v>
      </c>
      <c r="B7" s="16" t="s">
        <v>18</v>
      </c>
      <c r="C7" s="17">
        <f>IF(G7&gt;0,G7,0)+IF(K7&gt;0,K7,0)</f>
        <v>5</v>
      </c>
      <c r="D7" s="18">
        <f>IF(H7&gt;0,H7,0)+IF(L7&gt;0,L7,0)+IF(O7&gt;0,O7,0)</f>
        <v>4</v>
      </c>
      <c r="E7" s="19">
        <f>IF(I7&gt;0,I7,0)+IF(M7&gt;0,M7,0)</f>
        <v>24816</v>
      </c>
      <c r="F7" s="20">
        <f>IF(J7&gt;0,J7,0)+IF(N7&gt;0,N7,0)+IF(P7&gt;0,P7,0)</f>
        <v>16642</v>
      </c>
      <c r="G7" s="21">
        <v>5</v>
      </c>
      <c r="H7" s="22">
        <v>4</v>
      </c>
      <c r="I7" s="23">
        <v>24816</v>
      </c>
      <c r="J7" s="24">
        <v>16642</v>
      </c>
      <c r="K7" s="21">
        <v>0</v>
      </c>
      <c r="L7" s="22">
        <v>0</v>
      </c>
      <c r="M7" s="23">
        <v>0</v>
      </c>
      <c r="N7" s="24">
        <v>0</v>
      </c>
      <c r="O7" s="25"/>
      <c r="P7" s="24"/>
      <c r="Q7" s="26">
        <v>0</v>
      </c>
      <c r="R7" s="27">
        <v>0</v>
      </c>
    </row>
    <row r="8" spans="1:18" ht="18" customHeight="1" x14ac:dyDescent="0.15">
      <c r="A8" s="28" t="s">
        <v>19</v>
      </c>
      <c r="B8" s="29" t="s">
        <v>19</v>
      </c>
      <c r="C8" s="30">
        <f>IF(G8&gt;0,G8,0)+IF(K8&gt;0,K8,0)</f>
        <v>33</v>
      </c>
      <c r="D8" s="31">
        <f>IF(H8&gt;0,H8,0)+IF(L8&gt;0,L8,0)+IF(O8&gt;0,O8,0)</f>
        <v>14</v>
      </c>
      <c r="E8" s="19">
        <f>IF(I8&gt;0,I8,0)+IF(M8&gt;0,M8,0)</f>
        <v>119519</v>
      </c>
      <c r="F8" s="20">
        <f>IF(J8&gt;0,J8,0)+IF(N8&gt;0,N8,0)+IF(P8&gt;0,P8,0)</f>
        <v>43160</v>
      </c>
      <c r="G8" s="32">
        <v>33</v>
      </c>
      <c r="H8" s="33">
        <v>14</v>
      </c>
      <c r="I8" s="23">
        <v>119519</v>
      </c>
      <c r="J8" s="24">
        <v>43160</v>
      </c>
      <c r="K8" s="34">
        <v>0</v>
      </c>
      <c r="L8" s="33">
        <v>0</v>
      </c>
      <c r="M8" s="23">
        <v>0</v>
      </c>
      <c r="N8" s="24">
        <v>0</v>
      </c>
      <c r="O8" s="34"/>
      <c r="P8" s="24"/>
      <c r="Q8" s="35">
        <v>0</v>
      </c>
      <c r="R8" s="36">
        <v>0</v>
      </c>
    </row>
    <row r="9" spans="1:18" ht="18" customHeight="1" x14ac:dyDescent="0.15">
      <c r="A9" s="28" t="s">
        <v>20</v>
      </c>
      <c r="B9" s="29" t="s">
        <v>20</v>
      </c>
      <c r="C9" s="30">
        <f>IF(G9&gt;0,G9,0)+IF(K9&gt;0,K9,0)</f>
        <v>61</v>
      </c>
      <c r="D9" s="31">
        <f>IF(H9&gt;0,H9,0)+IF(L9&gt;0,L9,0)+IF(O9&gt;0,O9,0)</f>
        <v>24</v>
      </c>
      <c r="E9" s="19">
        <f>IF(I9&gt;0,I9,0)+IF(M9&gt;0,M9,0)</f>
        <v>254959</v>
      </c>
      <c r="F9" s="20">
        <f>IF(J9&gt;0,J9,0)+IF(N9&gt;0,N9,0)+IF(P9&gt;0,P9,0)</f>
        <v>94254</v>
      </c>
      <c r="G9" s="32">
        <v>56</v>
      </c>
      <c r="H9" s="33">
        <v>20</v>
      </c>
      <c r="I9" s="23">
        <v>250199</v>
      </c>
      <c r="J9" s="24">
        <v>90009</v>
      </c>
      <c r="K9" s="34">
        <v>5</v>
      </c>
      <c r="L9" s="33">
        <v>4</v>
      </c>
      <c r="M9" s="23">
        <v>4760</v>
      </c>
      <c r="N9" s="24">
        <v>4245</v>
      </c>
      <c r="O9" s="34"/>
      <c r="P9" s="24"/>
      <c r="Q9" s="35">
        <v>1</v>
      </c>
      <c r="R9" s="36">
        <v>0.25</v>
      </c>
    </row>
    <row r="10" spans="1:18" ht="18" customHeight="1" x14ac:dyDescent="0.15">
      <c r="A10" s="28" t="s">
        <v>21</v>
      </c>
      <c r="B10" s="29" t="s">
        <v>21</v>
      </c>
      <c r="C10" s="30">
        <f>IF(G10&gt;0,G10,0)+IF(K10&gt;0,K10,0)</f>
        <v>45</v>
      </c>
      <c r="D10" s="31">
        <f>IF(H10&gt;0,H10,0)+IF(L10&gt;0,L10,0)+IF(O10&gt;0,O10,0)</f>
        <v>18</v>
      </c>
      <c r="E10" s="19">
        <f>IF(I10&gt;0,I10,0)+IF(M10&gt;0,M10,0)</f>
        <v>100615</v>
      </c>
      <c r="F10" s="20">
        <f>IF(J10&gt;0,J10,0)+IF(N10&gt;0,N10,0)+IF(P10&gt;0,P10,0)</f>
        <v>27860</v>
      </c>
      <c r="G10" s="32">
        <v>37</v>
      </c>
      <c r="H10" s="33">
        <v>12</v>
      </c>
      <c r="I10" s="23">
        <v>89064</v>
      </c>
      <c r="J10" s="24">
        <v>22119</v>
      </c>
      <c r="K10" s="34">
        <v>8</v>
      </c>
      <c r="L10" s="33">
        <v>6</v>
      </c>
      <c r="M10" s="23">
        <v>11551</v>
      </c>
      <c r="N10" s="24">
        <v>5741</v>
      </c>
      <c r="O10" s="34"/>
      <c r="P10" s="24"/>
      <c r="Q10" s="35">
        <v>0</v>
      </c>
      <c r="R10" s="36">
        <v>0</v>
      </c>
    </row>
    <row r="11" spans="1:18" ht="18" customHeight="1" x14ac:dyDescent="0.15">
      <c r="A11" s="28" t="s">
        <v>22</v>
      </c>
      <c r="B11" s="29" t="s">
        <v>22</v>
      </c>
      <c r="C11" s="30">
        <f>IF(G11&gt;0,G11,0)+IF(K11&gt;0,K11,0)</f>
        <v>74</v>
      </c>
      <c r="D11" s="31">
        <f>IF(H11&gt;0,H11,0)+IF(L11&gt;0,L11,0)+IF(O11&gt;0,O11,0)</f>
        <v>41</v>
      </c>
      <c r="E11" s="19">
        <f>IF(I11&gt;0,I11,0)+IF(M11&gt;0,M11,0)</f>
        <v>188188</v>
      </c>
      <c r="F11" s="20">
        <f>IF(J11&gt;0,J11,0)+IF(N11&gt;0,N11,0)+IF(P11&gt;0,P11,0)</f>
        <v>80293</v>
      </c>
      <c r="G11" s="32">
        <v>68</v>
      </c>
      <c r="H11" s="33">
        <v>37</v>
      </c>
      <c r="I11" s="23">
        <v>180870</v>
      </c>
      <c r="J11" s="24">
        <v>75844</v>
      </c>
      <c r="K11" s="34">
        <v>6</v>
      </c>
      <c r="L11" s="33">
        <v>4</v>
      </c>
      <c r="M11" s="23">
        <v>7318</v>
      </c>
      <c r="N11" s="24">
        <v>4449</v>
      </c>
      <c r="O11" s="34"/>
      <c r="P11" s="24"/>
      <c r="Q11" s="35">
        <v>0</v>
      </c>
      <c r="R11" s="36">
        <v>0</v>
      </c>
    </row>
    <row r="12" spans="1:18" ht="18" customHeight="1" x14ac:dyDescent="0.15">
      <c r="A12" s="28" t="s">
        <v>23</v>
      </c>
      <c r="B12" s="29" t="s">
        <v>23</v>
      </c>
      <c r="C12" s="30">
        <f t="shared" ref="C12:C21" si="1">IF(G12&gt;0,G12,0)+IF(K12&gt;0,K12,0)</f>
        <v>61</v>
      </c>
      <c r="D12" s="31">
        <f t="shared" ref="D12:D21" si="2">IF(H12&gt;0,H12,0)+IF(L12&gt;0,L12,0)+IF(O12&gt;0,O12,0)</f>
        <v>17</v>
      </c>
      <c r="E12" s="19">
        <f t="shared" ref="E12:E21" si="3">IF(I12&gt;0,I12,0)+IF(M12&gt;0,M12,0)</f>
        <v>198888</v>
      </c>
      <c r="F12" s="20">
        <f t="shared" ref="F12:F21" si="4">IF(J12&gt;0,J12,0)+IF(N12&gt;0,N12,0)+IF(P12&gt;0,P12,0)</f>
        <v>71162</v>
      </c>
      <c r="G12" s="32">
        <v>58</v>
      </c>
      <c r="H12" s="33">
        <v>16</v>
      </c>
      <c r="I12" s="23">
        <v>196703</v>
      </c>
      <c r="J12" s="24">
        <v>69972</v>
      </c>
      <c r="K12" s="34">
        <v>3</v>
      </c>
      <c r="L12" s="33">
        <v>1</v>
      </c>
      <c r="M12" s="23">
        <v>2185</v>
      </c>
      <c r="N12" s="24">
        <v>1190</v>
      </c>
      <c r="O12" s="34"/>
      <c r="P12" s="24"/>
      <c r="Q12" s="35">
        <v>0</v>
      </c>
      <c r="R12" s="36">
        <v>0</v>
      </c>
    </row>
    <row r="13" spans="1:18" ht="18" customHeight="1" x14ac:dyDescent="0.15">
      <c r="A13" s="37" t="s">
        <v>24</v>
      </c>
      <c r="B13" s="38" t="s">
        <v>25</v>
      </c>
      <c r="C13" s="39">
        <f t="shared" ref="C13:R13" si="5">SUMIF(C14:C15,"&gt;0")</f>
        <v>73</v>
      </c>
      <c r="D13" s="40">
        <f t="shared" si="5"/>
        <v>39</v>
      </c>
      <c r="E13" s="41">
        <f t="shared" si="5"/>
        <v>202866</v>
      </c>
      <c r="F13" s="42">
        <f t="shared" si="5"/>
        <v>79304</v>
      </c>
      <c r="G13" s="39">
        <f t="shared" si="5"/>
        <v>71</v>
      </c>
      <c r="H13" s="40">
        <f t="shared" si="5"/>
        <v>38</v>
      </c>
      <c r="I13" s="41">
        <f t="shared" si="5"/>
        <v>200091</v>
      </c>
      <c r="J13" s="42">
        <f t="shared" si="5"/>
        <v>77157</v>
      </c>
      <c r="K13" s="39">
        <f t="shared" si="5"/>
        <v>2</v>
      </c>
      <c r="L13" s="40">
        <f t="shared" si="5"/>
        <v>1</v>
      </c>
      <c r="M13" s="41">
        <f t="shared" si="5"/>
        <v>2775</v>
      </c>
      <c r="N13" s="42">
        <f t="shared" si="5"/>
        <v>2147</v>
      </c>
      <c r="O13" s="39">
        <f t="shared" si="5"/>
        <v>0</v>
      </c>
      <c r="P13" s="42">
        <f t="shared" si="5"/>
        <v>0</v>
      </c>
      <c r="Q13" s="43">
        <f t="shared" si="5"/>
        <v>0</v>
      </c>
      <c r="R13" s="44">
        <f t="shared" si="5"/>
        <v>0</v>
      </c>
    </row>
    <row r="14" spans="1:18" ht="18" customHeight="1" x14ac:dyDescent="0.15">
      <c r="A14" s="45"/>
      <c r="B14" s="46" t="s">
        <v>24</v>
      </c>
      <c r="C14" s="47">
        <f t="shared" ref="C14:C15" si="6">IF(G14&gt;0,G14,0)+IF(K14&gt;0,K14,0)</f>
        <v>73</v>
      </c>
      <c r="D14" s="48">
        <f t="shared" ref="D14:D15" si="7">IF(H14&gt;0,H14,0)+IF(L14&gt;0,L14,0)+IF(O14&gt;0,O14,0)</f>
        <v>39</v>
      </c>
      <c r="E14" s="49">
        <f t="shared" ref="E14:E15" si="8">IF(I14&gt;0,I14,0)+IF(M14&gt;0,M14,0)</f>
        <v>201746</v>
      </c>
      <c r="F14" s="50">
        <f t="shared" ref="F14:F15" si="9">IF(J14&gt;0,J14,0)+IF(N14&gt;0,N14,0)+IF(P14&gt;0,P14,0)</f>
        <v>79304</v>
      </c>
      <c r="G14" s="51">
        <v>71</v>
      </c>
      <c r="H14" s="52">
        <v>38</v>
      </c>
      <c r="I14" s="53">
        <v>198971</v>
      </c>
      <c r="J14" s="54">
        <v>77157</v>
      </c>
      <c r="K14" s="51">
        <v>2</v>
      </c>
      <c r="L14" s="52">
        <v>1</v>
      </c>
      <c r="M14" s="53">
        <v>2775</v>
      </c>
      <c r="N14" s="54">
        <v>2147</v>
      </c>
      <c r="O14" s="51"/>
      <c r="P14" s="54"/>
      <c r="Q14" s="55">
        <v>0</v>
      </c>
      <c r="R14" s="56">
        <v>0</v>
      </c>
    </row>
    <row r="15" spans="1:18" ht="18" customHeight="1" x14ac:dyDescent="0.15">
      <c r="A15" s="57"/>
      <c r="B15" s="58" t="s">
        <v>22</v>
      </c>
      <c r="C15" s="47">
        <f t="shared" si="6"/>
        <v>0</v>
      </c>
      <c r="D15" s="48">
        <f t="shared" si="7"/>
        <v>0</v>
      </c>
      <c r="E15" s="49">
        <f t="shared" si="8"/>
        <v>1120</v>
      </c>
      <c r="F15" s="50">
        <f t="shared" si="9"/>
        <v>0</v>
      </c>
      <c r="G15" s="51">
        <v>0</v>
      </c>
      <c r="H15" s="52">
        <v>0</v>
      </c>
      <c r="I15" s="53">
        <v>1120</v>
      </c>
      <c r="J15" s="54">
        <v>0</v>
      </c>
      <c r="K15" s="51">
        <v>0</v>
      </c>
      <c r="L15" s="52">
        <v>0</v>
      </c>
      <c r="M15" s="53">
        <v>0</v>
      </c>
      <c r="N15" s="54">
        <v>0</v>
      </c>
      <c r="O15" s="51"/>
      <c r="P15" s="54"/>
      <c r="Q15" s="55">
        <v>0</v>
      </c>
      <c r="R15" s="56">
        <v>0</v>
      </c>
    </row>
    <row r="16" spans="1:18" ht="18" customHeight="1" x14ac:dyDescent="0.15">
      <c r="A16" s="37" t="s">
        <v>26</v>
      </c>
      <c r="B16" s="38" t="s">
        <v>25</v>
      </c>
      <c r="C16" s="39">
        <f t="shared" ref="C16:R16" si="10">SUMIF(C17:C18,"&gt;0")</f>
        <v>105</v>
      </c>
      <c r="D16" s="40">
        <f t="shared" si="10"/>
        <v>68</v>
      </c>
      <c r="E16" s="41">
        <f t="shared" si="10"/>
        <v>255589</v>
      </c>
      <c r="F16" s="42">
        <f t="shared" si="10"/>
        <v>129473</v>
      </c>
      <c r="G16" s="39">
        <f t="shared" si="10"/>
        <v>95</v>
      </c>
      <c r="H16" s="40">
        <f t="shared" si="10"/>
        <v>59</v>
      </c>
      <c r="I16" s="41">
        <f t="shared" si="10"/>
        <v>237292</v>
      </c>
      <c r="J16" s="42">
        <f t="shared" si="10"/>
        <v>112063</v>
      </c>
      <c r="K16" s="39">
        <f t="shared" si="10"/>
        <v>10</v>
      </c>
      <c r="L16" s="40">
        <f t="shared" si="10"/>
        <v>9</v>
      </c>
      <c r="M16" s="41">
        <f t="shared" si="10"/>
        <v>18297</v>
      </c>
      <c r="N16" s="42">
        <f t="shared" si="10"/>
        <v>17410</v>
      </c>
      <c r="O16" s="39">
        <f t="shared" si="10"/>
        <v>0</v>
      </c>
      <c r="P16" s="42">
        <f t="shared" si="10"/>
        <v>0</v>
      </c>
      <c r="Q16" s="43">
        <f t="shared" si="10"/>
        <v>0</v>
      </c>
      <c r="R16" s="44">
        <f t="shared" si="10"/>
        <v>0</v>
      </c>
    </row>
    <row r="17" spans="1:18" ht="18" customHeight="1" x14ac:dyDescent="0.15">
      <c r="A17" s="45"/>
      <c r="B17" s="46" t="s">
        <v>26</v>
      </c>
      <c r="C17" s="30">
        <f>IF(G17&gt;0,G17,0)+IF(K17&gt;0,K17,0)</f>
        <v>105</v>
      </c>
      <c r="D17" s="31">
        <f>IF(H17&gt;0,H17,0)+IF(L17&gt;0,L17,0)+IF(O17&gt;0,O17,0)</f>
        <v>67</v>
      </c>
      <c r="E17" s="19">
        <f t="shared" ref="E17:E18" si="11">IF(I17&gt;0,I17,0)+IF(M17&gt;0,M17,0)</f>
        <v>252384</v>
      </c>
      <c r="F17" s="20">
        <f t="shared" ref="F17:F18" si="12">IF(J17&gt;0,J17,0)+IF(N17&gt;0,N17,0)+IF(P17&gt;0,P17,0)</f>
        <v>126268</v>
      </c>
      <c r="G17" s="34">
        <v>95</v>
      </c>
      <c r="H17" s="33">
        <v>58</v>
      </c>
      <c r="I17" s="23">
        <v>234087</v>
      </c>
      <c r="J17" s="24">
        <v>108858</v>
      </c>
      <c r="K17" s="34">
        <v>10</v>
      </c>
      <c r="L17" s="33">
        <v>9</v>
      </c>
      <c r="M17" s="23">
        <v>18297</v>
      </c>
      <c r="N17" s="24">
        <v>17410</v>
      </c>
      <c r="O17" s="34"/>
      <c r="P17" s="24"/>
      <c r="Q17" s="35">
        <v>0</v>
      </c>
      <c r="R17" s="36">
        <v>0</v>
      </c>
    </row>
    <row r="18" spans="1:18" ht="18" customHeight="1" x14ac:dyDescent="0.15">
      <c r="A18" s="57"/>
      <c r="B18" s="58" t="s">
        <v>27</v>
      </c>
      <c r="C18" s="30">
        <f>IF(G18&gt;0,G18,0)+IF(K18&gt;0,K18,0)</f>
        <v>0</v>
      </c>
      <c r="D18" s="31">
        <f>IF(H18&gt;0,H18,0)+IF(L18&gt;0,L18,0)+IF(O18&gt;0,O18,0)</f>
        <v>1</v>
      </c>
      <c r="E18" s="19">
        <f t="shared" si="11"/>
        <v>3205</v>
      </c>
      <c r="F18" s="20">
        <f t="shared" si="12"/>
        <v>3205</v>
      </c>
      <c r="G18" s="34">
        <v>0</v>
      </c>
      <c r="H18" s="33">
        <v>1</v>
      </c>
      <c r="I18" s="23">
        <v>3205</v>
      </c>
      <c r="J18" s="24">
        <v>3205</v>
      </c>
      <c r="K18" s="34">
        <v>0</v>
      </c>
      <c r="L18" s="33">
        <v>0</v>
      </c>
      <c r="M18" s="23">
        <v>0</v>
      </c>
      <c r="N18" s="24">
        <v>0</v>
      </c>
      <c r="O18" s="34"/>
      <c r="P18" s="24"/>
      <c r="Q18" s="35">
        <v>0</v>
      </c>
      <c r="R18" s="36">
        <v>0</v>
      </c>
    </row>
    <row r="19" spans="1:18" ht="18" customHeight="1" x14ac:dyDescent="0.15">
      <c r="A19" s="28" t="s">
        <v>28</v>
      </c>
      <c r="B19" s="29" t="s">
        <v>28</v>
      </c>
      <c r="C19" s="30">
        <f t="shared" si="1"/>
        <v>169</v>
      </c>
      <c r="D19" s="31">
        <f t="shared" si="2"/>
        <v>75</v>
      </c>
      <c r="E19" s="19">
        <f t="shared" si="3"/>
        <v>346384</v>
      </c>
      <c r="F19" s="20">
        <f t="shared" si="4"/>
        <v>140544</v>
      </c>
      <c r="G19" s="34">
        <v>157</v>
      </c>
      <c r="H19" s="33">
        <v>72</v>
      </c>
      <c r="I19" s="23">
        <v>332087</v>
      </c>
      <c r="J19" s="24">
        <v>134000</v>
      </c>
      <c r="K19" s="34">
        <v>12</v>
      </c>
      <c r="L19" s="33">
        <v>3</v>
      </c>
      <c r="M19" s="23">
        <v>14297</v>
      </c>
      <c r="N19" s="24">
        <v>6544</v>
      </c>
      <c r="O19" s="34"/>
      <c r="P19" s="24"/>
      <c r="Q19" s="35">
        <v>0</v>
      </c>
      <c r="R19" s="36">
        <v>0</v>
      </c>
    </row>
    <row r="20" spans="1:18" ht="18" customHeight="1" x14ac:dyDescent="0.15">
      <c r="A20" s="28" t="s">
        <v>29</v>
      </c>
      <c r="B20" s="29" t="s">
        <v>30</v>
      </c>
      <c r="C20" s="30">
        <f t="shared" si="1"/>
        <v>99</v>
      </c>
      <c r="D20" s="31">
        <f t="shared" si="2"/>
        <v>45</v>
      </c>
      <c r="E20" s="19">
        <f t="shared" si="3"/>
        <v>171533</v>
      </c>
      <c r="F20" s="20">
        <f t="shared" si="4"/>
        <v>76829</v>
      </c>
      <c r="G20" s="34">
        <v>99</v>
      </c>
      <c r="H20" s="33">
        <v>45</v>
      </c>
      <c r="I20" s="23">
        <v>171533</v>
      </c>
      <c r="J20" s="24">
        <v>76829</v>
      </c>
      <c r="K20" s="34">
        <v>0</v>
      </c>
      <c r="L20" s="33">
        <v>0</v>
      </c>
      <c r="M20" s="23">
        <v>0</v>
      </c>
      <c r="N20" s="24">
        <v>0</v>
      </c>
      <c r="O20" s="34"/>
      <c r="P20" s="24"/>
      <c r="Q20" s="35">
        <v>1</v>
      </c>
      <c r="R20" s="36">
        <v>0.41</v>
      </c>
    </row>
    <row r="21" spans="1:18" ht="18" customHeight="1" x14ac:dyDescent="0.15">
      <c r="A21" s="28" t="s">
        <v>30</v>
      </c>
      <c r="B21" s="29" t="s">
        <v>31</v>
      </c>
      <c r="C21" s="30">
        <f t="shared" si="1"/>
        <v>113</v>
      </c>
      <c r="D21" s="31">
        <f t="shared" si="2"/>
        <v>46</v>
      </c>
      <c r="E21" s="19">
        <f t="shared" si="3"/>
        <v>234029</v>
      </c>
      <c r="F21" s="20">
        <f t="shared" si="4"/>
        <v>65020</v>
      </c>
      <c r="G21" s="34">
        <v>108</v>
      </c>
      <c r="H21" s="33">
        <v>42</v>
      </c>
      <c r="I21" s="23">
        <v>225966</v>
      </c>
      <c r="J21" s="24">
        <v>59753</v>
      </c>
      <c r="K21" s="34">
        <v>5</v>
      </c>
      <c r="L21" s="33">
        <v>4</v>
      </c>
      <c r="M21" s="23">
        <v>8063</v>
      </c>
      <c r="N21" s="24">
        <v>5267</v>
      </c>
      <c r="O21" s="34"/>
      <c r="P21" s="24"/>
      <c r="Q21" s="35">
        <v>0</v>
      </c>
      <c r="R21" s="36">
        <v>0</v>
      </c>
    </row>
    <row r="22" spans="1:18" ht="18" customHeight="1" x14ac:dyDescent="0.15">
      <c r="A22" s="37" t="s">
        <v>32</v>
      </c>
      <c r="B22" s="38" t="s">
        <v>25</v>
      </c>
      <c r="C22" s="39">
        <f t="shared" ref="C22:R22" si="13">SUMIF(C23:C24,"&gt;0")</f>
        <v>24</v>
      </c>
      <c r="D22" s="40">
        <f t="shared" si="13"/>
        <v>10</v>
      </c>
      <c r="E22" s="41">
        <f t="shared" si="13"/>
        <v>42313</v>
      </c>
      <c r="F22" s="42">
        <f t="shared" si="13"/>
        <v>14705</v>
      </c>
      <c r="G22" s="39">
        <f t="shared" si="13"/>
        <v>23</v>
      </c>
      <c r="H22" s="40">
        <f t="shared" si="13"/>
        <v>10</v>
      </c>
      <c r="I22" s="41">
        <f t="shared" si="13"/>
        <v>41135</v>
      </c>
      <c r="J22" s="42">
        <f t="shared" si="13"/>
        <v>14705</v>
      </c>
      <c r="K22" s="39">
        <f t="shared" si="13"/>
        <v>1</v>
      </c>
      <c r="L22" s="40">
        <f t="shared" si="13"/>
        <v>0</v>
      </c>
      <c r="M22" s="41">
        <f t="shared" si="13"/>
        <v>1178</v>
      </c>
      <c r="N22" s="42">
        <f t="shared" si="13"/>
        <v>0</v>
      </c>
      <c r="O22" s="39">
        <f t="shared" si="13"/>
        <v>0</v>
      </c>
      <c r="P22" s="42">
        <f t="shared" si="13"/>
        <v>0</v>
      </c>
      <c r="Q22" s="43">
        <f t="shared" si="13"/>
        <v>0</v>
      </c>
      <c r="R22" s="44">
        <f t="shared" si="13"/>
        <v>0</v>
      </c>
    </row>
    <row r="23" spans="1:18" ht="18" customHeight="1" x14ac:dyDescent="0.15">
      <c r="A23" s="45" t="s">
        <v>33</v>
      </c>
      <c r="B23" s="46" t="s">
        <v>34</v>
      </c>
      <c r="C23" s="59">
        <f>IF(G23&gt;0,G23,0)+IF(K23&gt;0,K23,0)</f>
        <v>19</v>
      </c>
      <c r="D23" s="60">
        <f>IF(H23&gt;0,H23,0)+IF(L23&gt;0,L23,0)+IF(O23&gt;0,O23,0)</f>
        <v>10</v>
      </c>
      <c r="E23" s="61">
        <f>IF(I23&gt;0,I23,0)+IF(M23&gt;0,M23,0)</f>
        <v>36373</v>
      </c>
      <c r="F23" s="62">
        <f>IF(J23&gt;0,J23,0)+IF(N23&gt;0,N23,0)+IF(P23&gt;0,P23,0)</f>
        <v>14705</v>
      </c>
      <c r="G23" s="63">
        <v>19</v>
      </c>
      <c r="H23" s="64">
        <v>10</v>
      </c>
      <c r="I23" s="65">
        <v>36373</v>
      </c>
      <c r="J23" s="66">
        <v>14705</v>
      </c>
      <c r="K23" s="63">
        <v>0</v>
      </c>
      <c r="L23" s="64">
        <v>0</v>
      </c>
      <c r="M23" s="65">
        <v>0</v>
      </c>
      <c r="N23" s="66">
        <v>0</v>
      </c>
      <c r="O23" s="63"/>
      <c r="P23" s="66"/>
      <c r="Q23" s="67">
        <v>0</v>
      </c>
      <c r="R23" s="68">
        <v>0</v>
      </c>
    </row>
    <row r="24" spans="1:18" ht="18" customHeight="1" x14ac:dyDescent="0.15">
      <c r="A24" s="57" t="s">
        <v>33</v>
      </c>
      <c r="B24" s="58" t="s">
        <v>35</v>
      </c>
      <c r="C24" s="69">
        <f>IF(G24&gt;0,G24,0)+IF(K24&gt;0,K24,0)</f>
        <v>5</v>
      </c>
      <c r="D24" s="70">
        <f>IF(H24&gt;0,H24,0)+IF(L24&gt;0,L24,0)+IF(O24&gt;0,O24,0)</f>
        <v>0</v>
      </c>
      <c r="E24" s="71">
        <f>IF(I24&gt;0,I24,0)+IF(M24&gt;0,M24,0)</f>
        <v>5940</v>
      </c>
      <c r="F24" s="72">
        <f>IF(J24&gt;0,J24,0)+IF(N24&gt;0,N24,0)+IF(P24&gt;0,P24,0)</f>
        <v>0</v>
      </c>
      <c r="G24" s="73">
        <v>4</v>
      </c>
      <c r="H24" s="74">
        <v>0</v>
      </c>
      <c r="I24" s="75">
        <v>4762</v>
      </c>
      <c r="J24" s="76">
        <v>0</v>
      </c>
      <c r="K24" s="73">
        <v>1</v>
      </c>
      <c r="L24" s="74">
        <v>0</v>
      </c>
      <c r="M24" s="75">
        <v>1178</v>
      </c>
      <c r="N24" s="76">
        <v>0</v>
      </c>
      <c r="O24" s="73"/>
      <c r="P24" s="76"/>
      <c r="Q24" s="77">
        <v>0</v>
      </c>
      <c r="R24" s="78">
        <v>0</v>
      </c>
    </row>
    <row r="25" spans="1:18" ht="18" customHeight="1" x14ac:dyDescent="0.15">
      <c r="A25" s="28" t="s">
        <v>36</v>
      </c>
      <c r="B25" s="29" t="s">
        <v>37</v>
      </c>
      <c r="C25" s="30">
        <f>IF(G25&gt;0,G25,0)+IF(K25&gt;0,K25,0)</f>
        <v>25</v>
      </c>
      <c r="D25" s="31">
        <f>IF(H25&gt;0,H25,0)+IF(L25&gt;0,L25,0)+IF(O25&gt;0,O25,0)</f>
        <v>7</v>
      </c>
      <c r="E25" s="19">
        <f>IF(I25&gt;0,I25,0)+IF(M25&gt;0,M25,0)</f>
        <v>96224</v>
      </c>
      <c r="F25" s="20">
        <f>IF(J25&gt;0,J25,0)+IF(N25&gt;0,N25,0)+IF(P25&gt;0,P25,0)</f>
        <v>19345</v>
      </c>
      <c r="G25" s="34">
        <v>24</v>
      </c>
      <c r="H25" s="33">
        <v>6</v>
      </c>
      <c r="I25" s="23">
        <v>94712</v>
      </c>
      <c r="J25" s="24">
        <v>17833</v>
      </c>
      <c r="K25" s="34">
        <v>1</v>
      </c>
      <c r="L25" s="33">
        <v>1</v>
      </c>
      <c r="M25" s="23">
        <v>1512</v>
      </c>
      <c r="N25" s="24">
        <v>1512</v>
      </c>
      <c r="O25" s="34"/>
      <c r="P25" s="24"/>
      <c r="Q25" s="35">
        <v>0</v>
      </c>
      <c r="R25" s="36">
        <v>0</v>
      </c>
    </row>
    <row r="26" spans="1:18" ht="18" customHeight="1" x14ac:dyDescent="0.15">
      <c r="A26" s="79" t="s">
        <v>38</v>
      </c>
      <c r="B26" s="37" t="s">
        <v>27</v>
      </c>
      <c r="C26" s="80">
        <f>IF(G26&gt;0,G26,0)+IF(K26&gt;0,K26,0)</f>
        <v>28</v>
      </c>
      <c r="D26" s="81">
        <f>IF(H26&gt;0,H26,0)+IF(L26&gt;0,L26,0)+IF(O26&gt;0,O26,0)</f>
        <v>12</v>
      </c>
      <c r="E26" s="82">
        <f>IF(I26&gt;0,I26,0)+IF(M26&gt;0,M26,0)</f>
        <v>73430</v>
      </c>
      <c r="F26" s="83">
        <f>IF(J26&gt;0,J26,0)+IF(N26&gt;0,N26,0)+IF(P26&gt;0,P26,0)</f>
        <v>34757</v>
      </c>
      <c r="G26" s="84">
        <v>27</v>
      </c>
      <c r="H26" s="85">
        <v>11</v>
      </c>
      <c r="I26" s="86">
        <v>72335</v>
      </c>
      <c r="J26" s="87">
        <v>33662</v>
      </c>
      <c r="K26" s="84">
        <v>1</v>
      </c>
      <c r="L26" s="85">
        <v>1</v>
      </c>
      <c r="M26" s="86">
        <v>1095</v>
      </c>
      <c r="N26" s="87">
        <v>1095</v>
      </c>
      <c r="O26" s="84"/>
      <c r="P26" s="87"/>
      <c r="Q26" s="88">
        <v>1</v>
      </c>
      <c r="R26" s="89">
        <v>0.49</v>
      </c>
    </row>
    <row r="27" spans="1:18" ht="18" customHeight="1" x14ac:dyDescent="0.15">
      <c r="A27" s="90" t="s">
        <v>39</v>
      </c>
      <c r="B27" s="91" t="s">
        <v>18</v>
      </c>
      <c r="C27" s="92">
        <f>SUMIF(C7,"&gt;0")</f>
        <v>5</v>
      </c>
      <c r="D27" s="93">
        <f t="shared" ref="D27:R30" si="14">SUMIF(D7,"&gt;0")</f>
        <v>4</v>
      </c>
      <c r="E27" s="94">
        <f t="shared" si="14"/>
        <v>24816</v>
      </c>
      <c r="F27" s="95">
        <f t="shared" si="14"/>
        <v>16642</v>
      </c>
      <c r="G27" s="92">
        <f t="shared" si="14"/>
        <v>5</v>
      </c>
      <c r="H27" s="93">
        <f t="shared" si="14"/>
        <v>4</v>
      </c>
      <c r="I27" s="94">
        <f t="shared" si="14"/>
        <v>24816</v>
      </c>
      <c r="J27" s="95">
        <f t="shared" si="14"/>
        <v>16642</v>
      </c>
      <c r="K27" s="92">
        <f t="shared" si="14"/>
        <v>0</v>
      </c>
      <c r="L27" s="93">
        <f t="shared" si="14"/>
        <v>0</v>
      </c>
      <c r="M27" s="94">
        <f t="shared" si="14"/>
        <v>0</v>
      </c>
      <c r="N27" s="95">
        <f t="shared" si="14"/>
        <v>0</v>
      </c>
      <c r="O27" s="92">
        <f t="shared" si="14"/>
        <v>0</v>
      </c>
      <c r="P27" s="95">
        <f t="shared" si="14"/>
        <v>0</v>
      </c>
      <c r="Q27" s="96">
        <f t="shared" si="14"/>
        <v>0</v>
      </c>
      <c r="R27" s="97">
        <f t="shared" si="14"/>
        <v>0</v>
      </c>
    </row>
    <row r="28" spans="1:18" ht="18" customHeight="1" x14ac:dyDescent="0.15">
      <c r="A28" s="45"/>
      <c r="B28" s="29" t="s">
        <v>19</v>
      </c>
      <c r="C28" s="30">
        <f>SUMIF(C8,"&gt;0")</f>
        <v>33</v>
      </c>
      <c r="D28" s="31">
        <f t="shared" si="14"/>
        <v>14</v>
      </c>
      <c r="E28" s="19">
        <f t="shared" si="14"/>
        <v>119519</v>
      </c>
      <c r="F28" s="20">
        <f t="shared" si="14"/>
        <v>43160</v>
      </c>
      <c r="G28" s="30">
        <f t="shared" si="14"/>
        <v>33</v>
      </c>
      <c r="H28" s="31">
        <f t="shared" si="14"/>
        <v>14</v>
      </c>
      <c r="I28" s="19">
        <f t="shared" si="14"/>
        <v>119519</v>
      </c>
      <c r="J28" s="20">
        <f t="shared" si="14"/>
        <v>43160</v>
      </c>
      <c r="K28" s="30">
        <f t="shared" si="14"/>
        <v>0</v>
      </c>
      <c r="L28" s="31">
        <f t="shared" si="14"/>
        <v>0</v>
      </c>
      <c r="M28" s="19">
        <f t="shared" si="14"/>
        <v>0</v>
      </c>
      <c r="N28" s="20">
        <f t="shared" si="14"/>
        <v>0</v>
      </c>
      <c r="O28" s="30">
        <f t="shared" si="14"/>
        <v>0</v>
      </c>
      <c r="P28" s="20">
        <f t="shared" si="14"/>
        <v>0</v>
      </c>
      <c r="Q28" s="98">
        <f t="shared" si="14"/>
        <v>0</v>
      </c>
      <c r="R28" s="99">
        <f t="shared" si="14"/>
        <v>0</v>
      </c>
    </row>
    <row r="29" spans="1:18" ht="18" customHeight="1" x14ac:dyDescent="0.15">
      <c r="A29" s="45"/>
      <c r="B29" s="29" t="s">
        <v>20</v>
      </c>
      <c r="C29" s="30">
        <f>SUMIF(C9,"&gt;0")</f>
        <v>61</v>
      </c>
      <c r="D29" s="31">
        <f t="shared" si="14"/>
        <v>24</v>
      </c>
      <c r="E29" s="19">
        <f t="shared" si="14"/>
        <v>254959</v>
      </c>
      <c r="F29" s="20">
        <f t="shared" si="14"/>
        <v>94254</v>
      </c>
      <c r="G29" s="30">
        <f t="shared" si="14"/>
        <v>56</v>
      </c>
      <c r="H29" s="31">
        <f t="shared" si="14"/>
        <v>20</v>
      </c>
      <c r="I29" s="19">
        <f t="shared" si="14"/>
        <v>250199</v>
      </c>
      <c r="J29" s="20">
        <f t="shared" si="14"/>
        <v>90009</v>
      </c>
      <c r="K29" s="30">
        <f t="shared" si="14"/>
        <v>5</v>
      </c>
      <c r="L29" s="31">
        <f t="shared" si="14"/>
        <v>4</v>
      </c>
      <c r="M29" s="19">
        <f t="shared" si="14"/>
        <v>4760</v>
      </c>
      <c r="N29" s="20">
        <f t="shared" si="14"/>
        <v>4245</v>
      </c>
      <c r="O29" s="30">
        <f t="shared" si="14"/>
        <v>0</v>
      </c>
      <c r="P29" s="20">
        <f t="shared" si="14"/>
        <v>0</v>
      </c>
      <c r="Q29" s="98">
        <f t="shared" si="14"/>
        <v>1</v>
      </c>
      <c r="R29" s="99">
        <f t="shared" si="14"/>
        <v>0.25</v>
      </c>
    </row>
    <row r="30" spans="1:18" ht="18" customHeight="1" x14ac:dyDescent="0.15">
      <c r="A30" s="45"/>
      <c r="B30" s="29" t="s">
        <v>21</v>
      </c>
      <c r="C30" s="30">
        <f>SUMIF(C10,"&gt;0")</f>
        <v>45</v>
      </c>
      <c r="D30" s="31">
        <f t="shared" si="14"/>
        <v>18</v>
      </c>
      <c r="E30" s="19">
        <f t="shared" si="14"/>
        <v>100615</v>
      </c>
      <c r="F30" s="20">
        <f t="shared" si="14"/>
        <v>27860</v>
      </c>
      <c r="G30" s="30">
        <f t="shared" si="14"/>
        <v>37</v>
      </c>
      <c r="H30" s="31">
        <f t="shared" si="14"/>
        <v>12</v>
      </c>
      <c r="I30" s="19">
        <f t="shared" si="14"/>
        <v>89064</v>
      </c>
      <c r="J30" s="20">
        <f t="shared" si="14"/>
        <v>22119</v>
      </c>
      <c r="K30" s="30">
        <f t="shared" si="14"/>
        <v>8</v>
      </c>
      <c r="L30" s="31">
        <f t="shared" si="14"/>
        <v>6</v>
      </c>
      <c r="M30" s="19">
        <f t="shared" si="14"/>
        <v>11551</v>
      </c>
      <c r="N30" s="20">
        <f t="shared" si="14"/>
        <v>5741</v>
      </c>
      <c r="O30" s="30">
        <f t="shared" si="14"/>
        <v>0</v>
      </c>
      <c r="P30" s="20">
        <f t="shared" si="14"/>
        <v>0</v>
      </c>
      <c r="Q30" s="98">
        <f t="shared" si="14"/>
        <v>0</v>
      </c>
      <c r="R30" s="99">
        <f t="shared" si="14"/>
        <v>0</v>
      </c>
    </row>
    <row r="31" spans="1:18" ht="18" customHeight="1" x14ac:dyDescent="0.15">
      <c r="A31" s="45"/>
      <c r="B31" s="29" t="s">
        <v>34</v>
      </c>
      <c r="C31" s="30">
        <f>SUMIF(C23,"&gt;0")</f>
        <v>19</v>
      </c>
      <c r="D31" s="31">
        <f t="shared" ref="D31:R32" si="15">SUMIF(D23,"&gt;0")</f>
        <v>10</v>
      </c>
      <c r="E31" s="19">
        <f t="shared" si="15"/>
        <v>36373</v>
      </c>
      <c r="F31" s="20">
        <f t="shared" si="15"/>
        <v>14705</v>
      </c>
      <c r="G31" s="30">
        <f t="shared" si="15"/>
        <v>19</v>
      </c>
      <c r="H31" s="31">
        <f t="shared" si="15"/>
        <v>10</v>
      </c>
      <c r="I31" s="19">
        <f t="shared" si="15"/>
        <v>36373</v>
      </c>
      <c r="J31" s="20">
        <f t="shared" si="15"/>
        <v>14705</v>
      </c>
      <c r="K31" s="30">
        <f t="shared" si="15"/>
        <v>0</v>
      </c>
      <c r="L31" s="31">
        <f t="shared" si="15"/>
        <v>0</v>
      </c>
      <c r="M31" s="19">
        <f t="shared" si="15"/>
        <v>0</v>
      </c>
      <c r="N31" s="20">
        <f t="shared" si="15"/>
        <v>0</v>
      </c>
      <c r="O31" s="30">
        <f t="shared" si="15"/>
        <v>0</v>
      </c>
      <c r="P31" s="20">
        <f t="shared" si="15"/>
        <v>0</v>
      </c>
      <c r="Q31" s="98">
        <f t="shared" si="15"/>
        <v>0</v>
      </c>
      <c r="R31" s="99">
        <f t="shared" si="15"/>
        <v>0</v>
      </c>
    </row>
    <row r="32" spans="1:18" ht="18" customHeight="1" x14ac:dyDescent="0.15">
      <c r="A32" s="45"/>
      <c r="B32" s="29" t="s">
        <v>35</v>
      </c>
      <c r="C32" s="30">
        <f>SUMIF(C24,"&gt;0")</f>
        <v>5</v>
      </c>
      <c r="D32" s="31">
        <f t="shared" si="15"/>
        <v>0</v>
      </c>
      <c r="E32" s="19">
        <f t="shared" si="15"/>
        <v>5940</v>
      </c>
      <c r="F32" s="20">
        <f t="shared" si="15"/>
        <v>0</v>
      </c>
      <c r="G32" s="30">
        <f t="shared" si="15"/>
        <v>4</v>
      </c>
      <c r="H32" s="31">
        <f t="shared" si="15"/>
        <v>0</v>
      </c>
      <c r="I32" s="19">
        <f t="shared" si="15"/>
        <v>4762</v>
      </c>
      <c r="J32" s="20">
        <f t="shared" si="15"/>
        <v>0</v>
      </c>
      <c r="K32" s="30">
        <f t="shared" si="15"/>
        <v>1</v>
      </c>
      <c r="L32" s="31">
        <f t="shared" si="15"/>
        <v>0</v>
      </c>
      <c r="M32" s="19">
        <f t="shared" si="15"/>
        <v>1178</v>
      </c>
      <c r="N32" s="20">
        <f t="shared" si="15"/>
        <v>0</v>
      </c>
      <c r="O32" s="30">
        <f t="shared" si="15"/>
        <v>0</v>
      </c>
      <c r="P32" s="20">
        <f t="shared" si="15"/>
        <v>0</v>
      </c>
      <c r="Q32" s="98">
        <f t="shared" si="15"/>
        <v>0</v>
      </c>
      <c r="R32" s="99">
        <f t="shared" si="15"/>
        <v>0</v>
      </c>
    </row>
    <row r="33" spans="1:18" ht="18" customHeight="1" x14ac:dyDescent="0.15">
      <c r="A33" s="45"/>
      <c r="B33" s="29" t="s">
        <v>22</v>
      </c>
      <c r="C33" s="30">
        <f>SUMIF(C11,"&gt;0")+SUMIF(C15,"&gt;0")</f>
        <v>74</v>
      </c>
      <c r="D33" s="31">
        <f t="shared" ref="D33:R33" si="16">SUMIF(D11,"&gt;0")+SUMIF(D15,"&gt;0")</f>
        <v>41</v>
      </c>
      <c r="E33" s="19">
        <f t="shared" si="16"/>
        <v>189308</v>
      </c>
      <c r="F33" s="20">
        <f t="shared" si="16"/>
        <v>80293</v>
      </c>
      <c r="G33" s="30">
        <f t="shared" si="16"/>
        <v>68</v>
      </c>
      <c r="H33" s="31">
        <f t="shared" si="16"/>
        <v>37</v>
      </c>
      <c r="I33" s="19">
        <f t="shared" si="16"/>
        <v>181990</v>
      </c>
      <c r="J33" s="20">
        <f t="shared" si="16"/>
        <v>75844</v>
      </c>
      <c r="K33" s="30">
        <f t="shared" si="16"/>
        <v>6</v>
      </c>
      <c r="L33" s="31">
        <f t="shared" si="16"/>
        <v>4</v>
      </c>
      <c r="M33" s="19">
        <f t="shared" si="16"/>
        <v>7318</v>
      </c>
      <c r="N33" s="20">
        <f t="shared" si="16"/>
        <v>4449</v>
      </c>
      <c r="O33" s="30">
        <f t="shared" si="16"/>
        <v>0</v>
      </c>
      <c r="P33" s="20">
        <f t="shared" si="16"/>
        <v>0</v>
      </c>
      <c r="Q33" s="98">
        <f t="shared" si="16"/>
        <v>0</v>
      </c>
      <c r="R33" s="99">
        <f t="shared" si="16"/>
        <v>0</v>
      </c>
    </row>
    <row r="34" spans="1:18" ht="18" customHeight="1" x14ac:dyDescent="0.15">
      <c r="A34" s="45"/>
      <c r="B34" s="29" t="s">
        <v>37</v>
      </c>
      <c r="C34" s="30">
        <f>SUMIF(C25,"&gt;0")</f>
        <v>25</v>
      </c>
      <c r="D34" s="31">
        <f t="shared" ref="D34:R34" si="17">SUMIF(D25,"&gt;0")</f>
        <v>7</v>
      </c>
      <c r="E34" s="19">
        <f t="shared" si="17"/>
        <v>96224</v>
      </c>
      <c r="F34" s="20">
        <f t="shared" si="17"/>
        <v>19345</v>
      </c>
      <c r="G34" s="30">
        <f t="shared" si="17"/>
        <v>24</v>
      </c>
      <c r="H34" s="31">
        <f t="shared" si="17"/>
        <v>6</v>
      </c>
      <c r="I34" s="19">
        <f t="shared" si="17"/>
        <v>94712</v>
      </c>
      <c r="J34" s="20">
        <f t="shared" si="17"/>
        <v>17833</v>
      </c>
      <c r="K34" s="30">
        <f t="shared" si="17"/>
        <v>1</v>
      </c>
      <c r="L34" s="31">
        <f t="shared" si="17"/>
        <v>1</v>
      </c>
      <c r="M34" s="19">
        <f t="shared" si="17"/>
        <v>1512</v>
      </c>
      <c r="N34" s="20">
        <f t="shared" si="17"/>
        <v>1512</v>
      </c>
      <c r="O34" s="30">
        <f t="shared" si="17"/>
        <v>0</v>
      </c>
      <c r="P34" s="20">
        <f t="shared" si="17"/>
        <v>0</v>
      </c>
      <c r="Q34" s="98">
        <f t="shared" si="17"/>
        <v>0</v>
      </c>
      <c r="R34" s="99">
        <f t="shared" si="17"/>
        <v>0</v>
      </c>
    </row>
    <row r="35" spans="1:18" ht="18" customHeight="1" x14ac:dyDescent="0.15">
      <c r="A35" s="45"/>
      <c r="B35" s="29" t="s">
        <v>23</v>
      </c>
      <c r="C35" s="30">
        <f>SUMIF(C12,"&gt;0")</f>
        <v>61</v>
      </c>
      <c r="D35" s="31">
        <f t="shared" ref="D35:R35" si="18">SUMIF(D12,"&gt;0")</f>
        <v>17</v>
      </c>
      <c r="E35" s="19">
        <f t="shared" si="18"/>
        <v>198888</v>
      </c>
      <c r="F35" s="20">
        <f t="shared" si="18"/>
        <v>71162</v>
      </c>
      <c r="G35" s="30">
        <f t="shared" si="18"/>
        <v>58</v>
      </c>
      <c r="H35" s="31">
        <f t="shared" si="18"/>
        <v>16</v>
      </c>
      <c r="I35" s="19">
        <f t="shared" si="18"/>
        <v>196703</v>
      </c>
      <c r="J35" s="20">
        <f t="shared" si="18"/>
        <v>69972</v>
      </c>
      <c r="K35" s="30">
        <f t="shared" si="18"/>
        <v>3</v>
      </c>
      <c r="L35" s="31">
        <f t="shared" si="18"/>
        <v>1</v>
      </c>
      <c r="M35" s="19">
        <f t="shared" si="18"/>
        <v>2185</v>
      </c>
      <c r="N35" s="20">
        <f t="shared" si="18"/>
        <v>1190</v>
      </c>
      <c r="O35" s="30">
        <f t="shared" si="18"/>
        <v>0</v>
      </c>
      <c r="P35" s="20">
        <f t="shared" si="18"/>
        <v>0</v>
      </c>
      <c r="Q35" s="98">
        <f t="shared" si="18"/>
        <v>0</v>
      </c>
      <c r="R35" s="99">
        <f t="shared" si="18"/>
        <v>0</v>
      </c>
    </row>
    <row r="36" spans="1:18" ht="18" customHeight="1" x14ac:dyDescent="0.15">
      <c r="A36" s="45"/>
      <c r="B36" s="29" t="s">
        <v>24</v>
      </c>
      <c r="C36" s="30">
        <f>SUMIF(C14,"&gt;0")</f>
        <v>73</v>
      </c>
      <c r="D36" s="31">
        <f>SUMIF(D14,"&gt;0")</f>
        <v>39</v>
      </c>
      <c r="E36" s="19">
        <f t="shared" ref="E36:R36" si="19">SUMIF(E14,"&gt;0")</f>
        <v>201746</v>
      </c>
      <c r="F36" s="20">
        <f t="shared" si="19"/>
        <v>79304</v>
      </c>
      <c r="G36" s="30">
        <f t="shared" si="19"/>
        <v>71</v>
      </c>
      <c r="H36" s="31">
        <f t="shared" si="19"/>
        <v>38</v>
      </c>
      <c r="I36" s="19">
        <f t="shared" si="19"/>
        <v>198971</v>
      </c>
      <c r="J36" s="20">
        <f t="shared" si="19"/>
        <v>77157</v>
      </c>
      <c r="K36" s="30">
        <f t="shared" si="19"/>
        <v>2</v>
      </c>
      <c r="L36" s="31">
        <f t="shared" si="19"/>
        <v>1</v>
      </c>
      <c r="M36" s="19">
        <f t="shared" si="19"/>
        <v>2775</v>
      </c>
      <c r="N36" s="20">
        <f t="shared" si="19"/>
        <v>2147</v>
      </c>
      <c r="O36" s="30">
        <f t="shared" si="19"/>
        <v>0</v>
      </c>
      <c r="P36" s="20">
        <f t="shared" si="19"/>
        <v>0</v>
      </c>
      <c r="Q36" s="98">
        <f t="shared" si="19"/>
        <v>0</v>
      </c>
      <c r="R36" s="99">
        <f t="shared" si="19"/>
        <v>0</v>
      </c>
    </row>
    <row r="37" spans="1:18" ht="18" customHeight="1" x14ac:dyDescent="0.15">
      <c r="A37" s="45"/>
      <c r="B37" s="29" t="s">
        <v>26</v>
      </c>
      <c r="C37" s="30">
        <f>SUMIF(C17,"&gt;0")</f>
        <v>105</v>
      </c>
      <c r="D37" s="31">
        <f t="shared" ref="D37:R37" si="20">SUMIF(D17,"&gt;0")</f>
        <v>67</v>
      </c>
      <c r="E37" s="19">
        <f t="shared" si="20"/>
        <v>252384</v>
      </c>
      <c r="F37" s="20">
        <f t="shared" si="20"/>
        <v>126268</v>
      </c>
      <c r="G37" s="30">
        <f t="shared" si="20"/>
        <v>95</v>
      </c>
      <c r="H37" s="31">
        <f t="shared" si="20"/>
        <v>58</v>
      </c>
      <c r="I37" s="19">
        <f t="shared" si="20"/>
        <v>234087</v>
      </c>
      <c r="J37" s="20">
        <f t="shared" si="20"/>
        <v>108858</v>
      </c>
      <c r="K37" s="30">
        <f t="shared" si="20"/>
        <v>10</v>
      </c>
      <c r="L37" s="31">
        <f t="shared" si="20"/>
        <v>9</v>
      </c>
      <c r="M37" s="19">
        <f t="shared" si="20"/>
        <v>18297</v>
      </c>
      <c r="N37" s="20">
        <f t="shared" si="20"/>
        <v>17410</v>
      </c>
      <c r="O37" s="30">
        <f t="shared" si="20"/>
        <v>0</v>
      </c>
      <c r="P37" s="20">
        <f t="shared" si="20"/>
        <v>0</v>
      </c>
      <c r="Q37" s="98">
        <f t="shared" si="20"/>
        <v>0</v>
      </c>
      <c r="R37" s="99">
        <f t="shared" si="20"/>
        <v>0</v>
      </c>
    </row>
    <row r="38" spans="1:18" ht="18" customHeight="1" x14ac:dyDescent="0.15">
      <c r="A38" s="45"/>
      <c r="B38" s="29" t="s">
        <v>28</v>
      </c>
      <c r="C38" s="30">
        <f>SUMIF(C19,"&gt;0")</f>
        <v>169</v>
      </c>
      <c r="D38" s="31">
        <f t="shared" ref="D38:R38" si="21">SUMIF(D19,"&gt;0")</f>
        <v>75</v>
      </c>
      <c r="E38" s="19">
        <f t="shared" si="21"/>
        <v>346384</v>
      </c>
      <c r="F38" s="20">
        <f t="shared" si="21"/>
        <v>140544</v>
      </c>
      <c r="G38" s="30">
        <f t="shared" si="21"/>
        <v>157</v>
      </c>
      <c r="H38" s="31">
        <f t="shared" si="21"/>
        <v>72</v>
      </c>
      <c r="I38" s="19">
        <f t="shared" si="21"/>
        <v>332087</v>
      </c>
      <c r="J38" s="20">
        <f t="shared" si="21"/>
        <v>134000</v>
      </c>
      <c r="K38" s="30">
        <f t="shared" si="21"/>
        <v>12</v>
      </c>
      <c r="L38" s="31">
        <f t="shared" si="21"/>
        <v>3</v>
      </c>
      <c r="M38" s="19">
        <f t="shared" si="21"/>
        <v>14297</v>
      </c>
      <c r="N38" s="20">
        <f t="shared" si="21"/>
        <v>6544</v>
      </c>
      <c r="O38" s="30">
        <f t="shared" si="21"/>
        <v>0</v>
      </c>
      <c r="P38" s="20">
        <f t="shared" si="21"/>
        <v>0</v>
      </c>
      <c r="Q38" s="98">
        <f t="shared" si="21"/>
        <v>0</v>
      </c>
      <c r="R38" s="99">
        <f t="shared" si="21"/>
        <v>0</v>
      </c>
    </row>
    <row r="39" spans="1:18" ht="18" customHeight="1" x14ac:dyDescent="0.15">
      <c r="A39" s="45"/>
      <c r="B39" s="29" t="s">
        <v>30</v>
      </c>
      <c r="C39" s="30">
        <f>SUMIF(C20:C21,"&gt;0")</f>
        <v>212</v>
      </c>
      <c r="D39" s="31">
        <f t="shared" ref="D39:R39" si="22">SUMIF(D20:D21,"&gt;0")</f>
        <v>91</v>
      </c>
      <c r="E39" s="19">
        <f t="shared" si="22"/>
        <v>405562</v>
      </c>
      <c r="F39" s="20">
        <f t="shared" si="22"/>
        <v>141849</v>
      </c>
      <c r="G39" s="30">
        <f t="shared" si="22"/>
        <v>207</v>
      </c>
      <c r="H39" s="31">
        <f t="shared" si="22"/>
        <v>87</v>
      </c>
      <c r="I39" s="19">
        <f t="shared" si="22"/>
        <v>397499</v>
      </c>
      <c r="J39" s="20">
        <f t="shared" si="22"/>
        <v>136582</v>
      </c>
      <c r="K39" s="30">
        <f t="shared" si="22"/>
        <v>5</v>
      </c>
      <c r="L39" s="31">
        <f t="shared" si="22"/>
        <v>4</v>
      </c>
      <c r="M39" s="19">
        <f t="shared" si="22"/>
        <v>8063</v>
      </c>
      <c r="N39" s="20">
        <f t="shared" si="22"/>
        <v>5267</v>
      </c>
      <c r="O39" s="30">
        <f t="shared" si="22"/>
        <v>0</v>
      </c>
      <c r="P39" s="20">
        <f t="shared" si="22"/>
        <v>0</v>
      </c>
      <c r="Q39" s="98">
        <f t="shared" si="22"/>
        <v>1</v>
      </c>
      <c r="R39" s="99">
        <f t="shared" si="22"/>
        <v>0.41</v>
      </c>
    </row>
    <row r="40" spans="1:18" ht="18" customHeight="1" x14ac:dyDescent="0.15">
      <c r="A40" s="100"/>
      <c r="B40" s="101" t="s">
        <v>27</v>
      </c>
      <c r="C40" s="102">
        <f>SUMIF(C18,"&gt;0")+SUMIF(C26,"&gt;0")</f>
        <v>28</v>
      </c>
      <c r="D40" s="103">
        <f t="shared" ref="D40:R40" si="23">SUMIF(D18,"&gt;0")+SUMIF(D26,"&gt;0")</f>
        <v>13</v>
      </c>
      <c r="E40" s="104">
        <f t="shared" si="23"/>
        <v>76635</v>
      </c>
      <c r="F40" s="105">
        <f t="shared" si="23"/>
        <v>37962</v>
      </c>
      <c r="G40" s="102">
        <f t="shared" si="23"/>
        <v>27</v>
      </c>
      <c r="H40" s="103">
        <f t="shared" si="23"/>
        <v>12</v>
      </c>
      <c r="I40" s="104">
        <f t="shared" si="23"/>
        <v>75540</v>
      </c>
      <c r="J40" s="105">
        <f t="shared" si="23"/>
        <v>36867</v>
      </c>
      <c r="K40" s="102">
        <f t="shared" si="23"/>
        <v>1</v>
      </c>
      <c r="L40" s="103">
        <f t="shared" si="23"/>
        <v>1</v>
      </c>
      <c r="M40" s="104">
        <f t="shared" si="23"/>
        <v>1095</v>
      </c>
      <c r="N40" s="105">
        <f t="shared" si="23"/>
        <v>1095</v>
      </c>
      <c r="O40" s="102">
        <f t="shared" si="23"/>
        <v>0</v>
      </c>
      <c r="P40" s="105">
        <f t="shared" si="23"/>
        <v>0</v>
      </c>
      <c r="Q40" s="106">
        <f t="shared" si="23"/>
        <v>1</v>
      </c>
      <c r="R40" s="107">
        <f t="shared" si="23"/>
        <v>0.49</v>
      </c>
    </row>
    <row r="41" spans="1:18" ht="12.95" customHeight="1" x14ac:dyDescent="0.15">
      <c r="A41" s="108" t="s">
        <v>40</v>
      </c>
    </row>
    <row r="42" spans="1:18" ht="12.95" customHeight="1" x14ac:dyDescent="0.15">
      <c r="A42" s="108" t="s">
        <v>41</v>
      </c>
    </row>
    <row r="43" spans="1:18" ht="12.95" customHeight="1" x14ac:dyDescent="0.15">
      <c r="A43" s="108" t="s">
        <v>42</v>
      </c>
    </row>
    <row r="44" spans="1:18" x14ac:dyDescent="0.15">
      <c r="A44" s="108"/>
    </row>
    <row r="45" spans="1:18" x14ac:dyDescent="0.15">
      <c r="A45" s="108"/>
    </row>
    <row r="46" spans="1:18" x14ac:dyDescent="0.15">
      <c r="A46" s="108"/>
    </row>
  </sheetData>
  <mergeCells count="10">
    <mergeCell ref="A6:B6"/>
    <mergeCell ref="A3:B5"/>
    <mergeCell ref="C3:P3"/>
    <mergeCell ref="Q3:R3"/>
    <mergeCell ref="C4:F4"/>
    <mergeCell ref="G4:J4"/>
    <mergeCell ref="K4:N4"/>
    <mergeCell ref="O4:P4"/>
    <mergeCell ref="Q4:Q5"/>
    <mergeCell ref="R4:R5"/>
  </mergeCells>
  <phoneticPr fontId="1"/>
  <dataValidations count="1">
    <dataValidation type="decimal" operator="greaterThanOrEqual" allowBlank="1" showInputMessage="1" showErrorMessage="1" sqref="G23:R43 G7:R21" xr:uid="{2E9A981C-9673-4F83-9CC2-D51A68E68C2C}">
      <formula1>0</formula1>
    </dataValidation>
  </dataValidations>
  <pageMargins left="0.59055118110236227" right="0.19685039370078741" top="0.78740157480314965" bottom="0.19685039370078741" header="0" footer="0"/>
  <pageSetup paperSize="9" scale="58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7-1</vt:lpstr>
      <vt:lpstr>'7-1'!Print_Titles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2026-02-27T07:18:22Z</dcterms:created>
  <dcterms:modified xsi:type="dcterms:W3CDTF">2026-02-27T07:18:27Z</dcterms:modified>
</cp:coreProperties>
</file>