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filterPrivacy="1" codeName="ThisWorkbook" defaultThemeVersion="124226"/>
  <xr:revisionPtr revIDLastSave="69" documentId="14_{24D363A8-9EEA-4110-8DF2-F72131764AEA}" xr6:coauthVersionLast="47" xr6:coauthVersionMax="47" xr10:uidLastSave="{4DB73259-D21D-4469-9BEC-39732D10AE18}"/>
  <bookViews>
    <workbookView xWindow="-120" yWindow="-120" windowWidth="29040" windowHeight="15720" xr2:uid="{00000000-000D-0000-FFFF-FFFF00000000}"/>
  </bookViews>
  <sheets>
    <sheet name="出展申込書_2026" sheetId="4" r:id="rId1"/>
    <sheet name="CSV抽出用" sheetId="5" state="hidden" r:id="rId2"/>
  </sheets>
  <definedNames>
    <definedName name="_xlnm.Print_Area" localSheetId="0">出展申込書_2026!$A$1:$AU$93</definedName>
    <definedName name="テントサイズ">出展申込書_2026!$AZ$50:$AZ$52</definedName>
    <definedName name="台数">出展申込書_2026!$BF$8:$BF$101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F78" i="4" l="1"/>
  <c r="BF79" i="4"/>
  <c r="BF80" i="4"/>
  <c r="BF81" i="4"/>
  <c r="BF67" i="4"/>
  <c r="BF68" i="4" s="1"/>
  <c r="BF48" i="4"/>
  <c r="BF49" i="4" s="1"/>
  <c r="BF50" i="4" s="1"/>
  <c r="BF51" i="4" s="1"/>
  <c r="BF52" i="4" s="1"/>
  <c r="BF38" i="4"/>
  <c r="BF39" i="4" s="1"/>
  <c r="BF40" i="4" s="1"/>
  <c r="BF41" i="4" s="1"/>
  <c r="BF42" i="4" s="1"/>
  <c r="AW40" i="4"/>
  <c r="AW34" i="4" s="1"/>
  <c r="AW32" i="4"/>
  <c r="BA78" i="4"/>
  <c r="AW78" i="4" s="1"/>
  <c r="BD34" i="4"/>
  <c r="BC34" i="4"/>
  <c r="BA34" i="4"/>
  <c r="BA23" i="4"/>
  <c r="BB23" i="4" s="1"/>
  <c r="BC23" i="4" s="1"/>
  <c r="BA14" i="4"/>
  <c r="BF9" i="4" l="1"/>
  <c r="BF10" i="4" s="1"/>
  <c r="BF11" i="4" s="1"/>
  <c r="BF12" i="4" s="1"/>
  <c r="BF13" i="4" s="1"/>
  <c r="BF14" i="4" s="1"/>
  <c r="BF15" i="4" s="1"/>
  <c r="BF16" i="4" s="1"/>
  <c r="BF17" i="4" s="1"/>
  <c r="BF18" i="4" s="1"/>
  <c r="BF19" i="4" s="1"/>
  <c r="BF20" i="4" s="1"/>
  <c r="BF21" i="4" s="1"/>
  <c r="BF22" i="4" s="1"/>
  <c r="BF23" i="4" s="1"/>
  <c r="BF24" i="4" s="1"/>
  <c r="BF26" i="4" s="1"/>
  <c r="BF27" i="4" s="1"/>
  <c r="BF28" i="4" s="1"/>
  <c r="BF29" i="4" s="1"/>
  <c r="BF30" i="4" s="1"/>
  <c r="BF31" i="4" s="1"/>
  <c r="BF32" i="4" s="1"/>
  <c r="BF33" i="4" s="1"/>
  <c r="BF34" i="4" s="1"/>
  <c r="BF35" i="4" s="1"/>
  <c r="BF36" i="4" s="1"/>
  <c r="BF37" i="4" s="1"/>
  <c r="BF43" i="4" s="1"/>
  <c r="BF44" i="4" s="1"/>
  <c r="BF45" i="4" s="1"/>
  <c r="BF46" i="4" s="1"/>
  <c r="BF47" i="4" s="1"/>
  <c r="BF53" i="4" s="1"/>
  <c r="BF54" i="4" s="1"/>
  <c r="BF55" i="4" s="1"/>
  <c r="BF56" i="4" s="1"/>
  <c r="BF57" i="4" s="1"/>
  <c r="BF58" i="4" s="1"/>
  <c r="BF59" i="4" s="1"/>
  <c r="BF62" i="4" s="1"/>
  <c r="BF63" i="4" s="1"/>
  <c r="BF64" i="4" s="1"/>
  <c r="BF65" i="4" s="1"/>
  <c r="BF66" i="4" s="1"/>
  <c r="BF69" i="4" s="1"/>
  <c r="BF72" i="4" s="1"/>
  <c r="BF73" i="4" s="1"/>
  <c r="BF74" i="4" s="1"/>
  <c r="BF75" i="4" s="1"/>
  <c r="BF76" i="4" s="1"/>
  <c r="BF77" i="4" s="1"/>
  <c r="BF82" i="4" l="1"/>
  <c r="BF83" i="4" s="1"/>
  <c r="BF84" i="4" s="1"/>
  <c r="BF85" i="4" s="1"/>
  <c r="BF86" i="4" s="1"/>
  <c r="BF87" i="4" s="1"/>
  <c r="BF88" i="4" s="1"/>
  <c r="BF89" i="4" s="1"/>
  <c r="BF90" i="4" s="1"/>
  <c r="BF91" i="4" s="1"/>
  <c r="BF92" i="4" s="1"/>
  <c r="BF93" i="4" s="1"/>
  <c r="BF94" i="4" s="1"/>
  <c r="AY3" i="5"/>
  <c r="A4" i="4" l="1"/>
  <c r="BE6" i="4"/>
  <c r="BC3" i="5" l="1"/>
  <c r="BB3" i="5"/>
  <c r="BA3" i="5"/>
  <c r="AX3" i="5"/>
  <c r="AZ3" i="5"/>
  <c r="AW3" i="5"/>
  <c r="AU3" i="5"/>
  <c r="AT3" i="5"/>
  <c r="AS3" i="5"/>
  <c r="T3" i="5"/>
  <c r="S3" i="5"/>
  <c r="R3" i="5"/>
  <c r="AR3" i="5"/>
  <c r="AQ3" i="5"/>
  <c r="AP3" i="5"/>
  <c r="AE3" i="5"/>
  <c r="AD3" i="5"/>
  <c r="AC3" i="5"/>
  <c r="AB3" i="5"/>
  <c r="AA3" i="5"/>
  <c r="Z3" i="5"/>
  <c r="Y3" i="5"/>
  <c r="X3" i="5"/>
  <c r="W3" i="5"/>
  <c r="V3" i="5"/>
  <c r="BA35" i="4"/>
  <c r="N3" i="5"/>
  <c r="O3" i="5"/>
  <c r="E3" i="5"/>
  <c r="D3" i="5"/>
  <c r="B3" i="5"/>
  <c r="P3" i="5"/>
  <c r="M3" i="5"/>
  <c r="L3" i="5"/>
  <c r="K3" i="5"/>
  <c r="J3" i="5"/>
  <c r="I3" i="5"/>
  <c r="H3" i="5"/>
  <c r="G3" i="5"/>
  <c r="F3" i="5"/>
  <c r="C3" i="5"/>
  <c r="A3" i="5"/>
  <c r="AW83" i="4"/>
  <c r="BC74" i="4"/>
  <c r="BD74" i="4" s="1"/>
  <c r="BE74" i="4" s="1"/>
  <c r="BB74" i="4"/>
  <c r="BA74" i="4"/>
  <c r="BA69" i="4"/>
  <c r="AW69" i="4" s="1"/>
  <c r="BA68" i="4"/>
  <c r="AW68" i="4" s="1"/>
  <c r="BA67" i="4"/>
  <c r="AW67" i="4" s="1"/>
  <c r="BD65" i="4"/>
  <c r="BC65" i="4"/>
  <c r="BB65" i="4"/>
  <c r="BB64" i="4"/>
  <c r="BA64" i="4"/>
  <c r="AW64" i="4" s="1"/>
  <c r="BB62" i="4"/>
  <c r="BA55" i="4"/>
  <c r="AW55" i="4" s="1"/>
  <c r="BA50" i="4"/>
  <c r="AW50" i="4" s="1"/>
  <c r="BA62" i="4"/>
  <c r="BA57" i="4"/>
  <c r="BC56" i="4"/>
  <c r="BB56" i="4"/>
  <c r="BD56" i="4"/>
  <c r="BA56" i="4"/>
  <c r="BA49" i="4"/>
  <c r="AW49" i="4" s="1"/>
  <c r="BA26" i="4"/>
  <c r="BB26" i="4" s="1"/>
  <c r="BA20" i="4"/>
  <c r="AW20" i="4" s="1"/>
  <c r="BA21" i="4"/>
  <c r="BB21" i="4" s="1"/>
  <c r="BA18" i="4"/>
  <c r="BA19" i="4" s="1"/>
  <c r="BA15" i="4"/>
  <c r="BA11" i="4"/>
  <c r="BB47" i="4"/>
  <c r="BA47" i="4"/>
  <c r="AW35" i="4"/>
  <c r="BA44" i="4"/>
  <c r="BB44" i="4" s="1"/>
  <c r="AW42" i="4"/>
  <c r="AW37" i="4"/>
  <c r="AW36" i="4"/>
  <c r="BD52" i="4"/>
  <c r="AW58" i="4"/>
  <c r="BC64" i="4"/>
  <c r="BD64" i="4"/>
  <c r="BB57" i="4"/>
  <c r="BC57" i="4"/>
  <c r="AW62" i="4" l="1"/>
  <c r="BA12" i="4"/>
  <c r="AW12" i="4" s="1"/>
  <c r="BC35" i="4"/>
  <c r="BA52" i="4"/>
  <c r="BB52" i="4" s="1"/>
  <c r="BC52" i="4" s="1"/>
  <c r="BC44" i="4"/>
  <c r="AW44" i="4" s="1"/>
  <c r="AW46" i="4"/>
  <c r="AW15" i="4"/>
  <c r="AW23" i="4"/>
  <c r="AW74" i="4"/>
  <c r="AW57" i="4"/>
  <c r="AM3" i="5"/>
  <c r="AW21" i="4"/>
  <c r="AW19" i="4"/>
  <c r="AN3" i="5"/>
  <c r="AO3" i="5"/>
  <c r="AW66" i="4"/>
  <c r="AW65" i="4"/>
  <c r="BC26" i="4"/>
  <c r="AW26" i="4" s="1"/>
  <c r="BD35" i="4" l="1"/>
  <c r="U3" i="5" s="1"/>
  <c r="Q3" i="5"/>
</calcChain>
</file>

<file path=xl/sharedStrings.xml><?xml version="1.0" encoding="utf-8"?>
<sst xmlns="http://schemas.openxmlformats.org/spreadsheetml/2006/main" count="217" uniqueCount="192">
  <si>
    <t>チェックBOX</t>
    <phoneticPr fontId="4" type="Hiragana" alignment="distributed"/>
  </si>
  <si>
    <t>計算式補正</t>
    <rPh sb="0" eb="3">
      <t>けいさんしき</t>
    </rPh>
    <rPh sb="3" eb="5">
      <t>ほせい</t>
    </rPh>
    <phoneticPr fontId="4" type="Hiragana" alignment="distributed"/>
  </si>
  <si>
    <t>出展募集要領及び今後主催者が指示する事項について遵守することに同意し、出展を申し込みます。</t>
    <rPh sb="0" eb="2">
      <t>シュッテン</t>
    </rPh>
    <rPh sb="2" eb="4">
      <t>ボシュウ</t>
    </rPh>
    <rPh sb="4" eb="6">
      <t>ヨウリョウ</t>
    </rPh>
    <rPh sb="6" eb="7">
      <t>オヨ</t>
    </rPh>
    <rPh sb="8" eb="10">
      <t>コンゴ</t>
    </rPh>
    <rPh sb="10" eb="13">
      <t>シュサイシャ</t>
    </rPh>
    <rPh sb="14" eb="16">
      <t>シジ</t>
    </rPh>
    <rPh sb="18" eb="20">
      <t>ジコウ</t>
    </rPh>
    <rPh sb="24" eb="26">
      <t>ジュンシュ</t>
    </rPh>
    <rPh sb="31" eb="33">
      <t>ドウイ</t>
    </rPh>
    <rPh sb="35" eb="37">
      <t>シュッテン</t>
    </rPh>
    <rPh sb="38" eb="39">
      <t>モウ</t>
    </rPh>
    <rPh sb="40" eb="41">
      <t>コ</t>
    </rPh>
    <phoneticPr fontId="2"/>
  </si>
  <si>
    <t>チェック項目</t>
    <rPh sb="4" eb="6">
      <t>こうもく</t>
    </rPh>
    <phoneticPr fontId="4" type="Hiragana" alignment="distributed"/>
  </si>
  <si>
    <r>
      <t xml:space="preserve">出　展　者　名
</t>
    </r>
    <r>
      <rPr>
        <sz val="9.5"/>
        <rFont val="ＭＳ Ｐゴシック"/>
        <family val="3"/>
        <charset val="128"/>
      </rPr>
      <t>（会社・団体名）</t>
    </r>
    <r>
      <rPr>
        <sz val="8"/>
        <rFont val="ＭＳ Ｐゴシック"/>
        <family val="3"/>
        <charset val="128"/>
      </rPr>
      <t xml:space="preserve">
</t>
    </r>
    <r>
      <rPr>
        <sz val="9"/>
        <rFont val="ＭＳ Ｐゴシック"/>
        <family val="3"/>
        <charset val="128"/>
      </rPr>
      <t>※</t>
    </r>
    <r>
      <rPr>
        <u/>
        <sz val="9"/>
        <rFont val="ＭＳ Ｐゴシック"/>
        <family val="3"/>
        <charset val="128"/>
      </rPr>
      <t>告知掲載時等に使用しますので正確に記入してください。</t>
    </r>
    <rPh sb="0" eb="1">
      <t>デ</t>
    </rPh>
    <rPh sb="2" eb="3">
      <t>テン</t>
    </rPh>
    <rPh sb="4" eb="5">
      <t>シャ</t>
    </rPh>
    <rPh sb="6" eb="7">
      <t>メイ</t>
    </rPh>
    <rPh sb="9" eb="11">
      <t>カイシャ</t>
    </rPh>
    <rPh sb="12" eb="14">
      <t>ダンタイ</t>
    </rPh>
    <rPh sb="14" eb="15">
      <t>メイ</t>
    </rPh>
    <rPh sb="19" eb="21">
      <t>コクチ</t>
    </rPh>
    <rPh sb="21" eb="23">
      <t>ケイサイ</t>
    </rPh>
    <rPh sb="23" eb="24">
      <t>ジ</t>
    </rPh>
    <rPh sb="24" eb="25">
      <t>ナド</t>
    </rPh>
    <rPh sb="26" eb="28">
      <t>シヨウ</t>
    </rPh>
    <rPh sb="33" eb="35">
      <t>セイカク</t>
    </rPh>
    <rPh sb="36" eb="38">
      <t>キニュウ</t>
    </rPh>
    <phoneticPr fontId="2"/>
  </si>
  <si>
    <t xml:space="preserve">&lt;申込団体名&gt; </t>
    <rPh sb="1" eb="2">
      <t>ﾓｳ</t>
    </rPh>
    <rPh sb="2" eb="3">
      <t>ｺ</t>
    </rPh>
    <rPh sb="3" eb="5">
      <t>ﾀﾞﾝﾀｲ</t>
    </rPh>
    <rPh sb="5" eb="6">
      <t>ﾒｲ</t>
    </rPh>
    <phoneticPr fontId="15" type="halfwidthKatakana" alignment="center"/>
  </si>
  <si>
    <t>　フ　リ　ガ　ナ</t>
    <phoneticPr fontId="2"/>
  </si>
  <si>
    <t>&lt;出展名称&gt;   ※上記と異なる名称を使用する場合のみ記入してください。</t>
    <rPh sb="1" eb="3">
      <t>ｼｭｯﾃﾝ</t>
    </rPh>
    <rPh sb="3" eb="5">
      <t>ﾒｲｼｮｳ</t>
    </rPh>
    <rPh sb="10" eb="11">
      <t>ｳｴ</t>
    </rPh>
    <rPh sb="23" eb="25">
      <t>ﾊﾞｱｲ</t>
    </rPh>
    <rPh sb="27" eb="29">
      <t>ｷﾆｭｳ</t>
    </rPh>
    <phoneticPr fontId="15" type="halfwidthKatakana" alignment="center"/>
  </si>
  <si>
    <t xml:space="preserve">&lt;出展団体の自己紹介&gt;　※30字以内で記載 </t>
    <rPh sb="1" eb="3">
      <t>ｼｭｯﾃﾝ</t>
    </rPh>
    <rPh sb="3" eb="5">
      <t>ﾀﾞﾝﾀｲ</t>
    </rPh>
    <rPh sb="6" eb="8">
      <t>ｼﾞｺ</t>
    </rPh>
    <rPh sb="8" eb="10">
      <t>ｼｮｳｶｲ</t>
    </rPh>
    <rPh sb="15" eb="16">
      <t>ｼﾞ</t>
    </rPh>
    <rPh sb="16" eb="18">
      <t>ｲﾅｲ</t>
    </rPh>
    <rPh sb="19" eb="21">
      <t>ｷｻｲ</t>
    </rPh>
    <phoneticPr fontId="15" type="halfwidthKatakana" alignment="center"/>
  </si>
  <si>
    <r>
      <t xml:space="preserve">住    　　 　　　 所
</t>
    </r>
    <r>
      <rPr>
        <sz val="9"/>
        <rFont val="ＭＳ Ｐゴシック"/>
        <family val="3"/>
        <charset val="128"/>
      </rPr>
      <t>※</t>
    </r>
    <r>
      <rPr>
        <u/>
        <sz val="9"/>
        <rFont val="ＭＳ Ｐゴシック"/>
        <family val="3"/>
        <charset val="128"/>
      </rPr>
      <t>資料等の郵送先</t>
    </r>
    <rPh sb="0" eb="1">
      <t>ジュウ</t>
    </rPh>
    <rPh sb="12" eb="13">
      <t>ショ</t>
    </rPh>
    <rPh sb="15" eb="17">
      <t>シリョウ</t>
    </rPh>
    <rPh sb="17" eb="18">
      <t>トウ</t>
    </rPh>
    <rPh sb="19" eb="21">
      <t>ユウソウ</t>
    </rPh>
    <rPh sb="21" eb="22">
      <t>サキ</t>
    </rPh>
    <phoneticPr fontId="2"/>
  </si>
  <si>
    <t>〒</t>
    <phoneticPr fontId="2"/>
  </si>
  <si>
    <t>‐</t>
    <phoneticPr fontId="4" type="Hiragana" alignment="distributed"/>
  </si>
  <si>
    <t>担 　当 　者　 名</t>
    <rPh sb="6" eb="7">
      <t>シャ</t>
    </rPh>
    <rPh sb="9" eb="10">
      <t>メイ</t>
    </rPh>
    <phoneticPr fontId="2"/>
  </si>
  <si>
    <t>〈所属・役職〉</t>
    <rPh sb="1" eb="3">
      <t>ｼｮｿﾞｸ</t>
    </rPh>
    <rPh sb="4" eb="6">
      <t>ﾔｸｼｮｸ</t>
    </rPh>
    <phoneticPr fontId="15" type="halfwidthKatakana" alignment="center"/>
  </si>
  <si>
    <t>〈担当者連絡先〉</t>
    <rPh sb="1" eb="4">
      <t>ﾀﾝﾄｳｼｬ</t>
    </rPh>
    <rPh sb="4" eb="7">
      <t>ﾚﾝﾗｸｻｷ</t>
    </rPh>
    <phoneticPr fontId="15" type="halfwidthKatakana" alignment="center"/>
  </si>
  <si>
    <t>電　　話 ：</t>
    <rPh sb="0" eb="1">
      <t>デン</t>
    </rPh>
    <rPh sb="3" eb="4">
      <t>ハナシ</t>
    </rPh>
    <phoneticPr fontId="2"/>
  </si>
  <si>
    <t>（</t>
    <phoneticPr fontId="15" type="halfwidthKatakana" alignment="center"/>
  </si>
  <si>
    <t>）</t>
    <phoneticPr fontId="2"/>
  </si>
  <si>
    <t>-</t>
    <phoneticPr fontId="15" type="halfwidthKatakana" alignment="center"/>
  </si>
  <si>
    <t xml:space="preserve"> E ﾒ ｰ ﾙ ：</t>
    <phoneticPr fontId="15" type="halfwidthKatakana" alignment="center"/>
  </si>
  <si>
    <t>当日ブース責任者</t>
    <rPh sb="0" eb="2">
      <t>トウジツ</t>
    </rPh>
    <rPh sb="5" eb="8">
      <t>セキニンシャ</t>
    </rPh>
    <phoneticPr fontId="2"/>
  </si>
  <si>
    <t>携帯電話 ：</t>
    <rPh sb="0" eb="2">
      <t>ケイタイ</t>
    </rPh>
    <rPh sb="2" eb="4">
      <t>デンワ</t>
    </rPh>
    <phoneticPr fontId="2"/>
  </si>
  <si>
    <t>出展概要</t>
    <rPh sb="0" eb="2">
      <t>ｼｭｯﾃﾝ</t>
    </rPh>
    <rPh sb="2" eb="4">
      <t>ｶﾞｲﾖｳ</t>
    </rPh>
    <phoneticPr fontId="15" type="halfwidthKatakana" alignment="center"/>
  </si>
  <si>
    <t>体験</t>
    <rPh sb="0" eb="2">
      <t>ﾀｲｹﾝ</t>
    </rPh>
    <phoneticPr fontId="15" type="halfwidthKatakana" alignment="center"/>
  </si>
  <si>
    <t>参加費</t>
    <rPh sb="0" eb="3">
      <t>ｻﾝｶﾋ</t>
    </rPh>
    <phoneticPr fontId="15" type="halfwidthKatakana" alignment="center"/>
  </si>
  <si>
    <t>・</t>
    <phoneticPr fontId="15" type="halfwidthKatakana" alignment="center"/>
  </si>
  <si>
    <t>価格　　　　　　　　</t>
    <rPh sb="0" eb="2">
      <t>ｶｶｸ</t>
    </rPh>
    <phoneticPr fontId="15" type="halfwidthKatakana" alignment="center"/>
  </si>
  <si>
    <t>円）</t>
    <rPh sb="0" eb="1">
      <t>えん</t>
    </rPh>
    <phoneticPr fontId="4" type="Hiragana" alignment="distributed"/>
  </si>
  <si>
    <t>出   展   内   容</t>
    <phoneticPr fontId="2" type="Hiragana" alignment="distributed"/>
  </si>
  <si>
    <t>　　　　</t>
    <phoneticPr fontId="15" type="halfwidthKatakana" alignment="center"/>
  </si>
  <si>
    <t>販売</t>
    <rPh sb="0" eb="2">
      <t>ﾊﾝﾊﾞｲ</t>
    </rPh>
    <phoneticPr fontId="15" type="halfwidthKatakana" alignment="center"/>
  </si>
  <si>
    <t>〈販売内容〉※販売品目・価格帯などをできるだけ詳しく記入してください。　　　　　　　　　　　　　　　　</t>
    <rPh sb="1" eb="3">
      <t>ﾊﾝﾊﾞｲ</t>
    </rPh>
    <rPh sb="3" eb="5">
      <t>ﾅｲﾖｳ</t>
    </rPh>
    <rPh sb="7" eb="9">
      <t>ﾊﾝﾊﾞｲ</t>
    </rPh>
    <rPh sb="9" eb="10">
      <t>ﾋﾝ</t>
    </rPh>
    <rPh sb="10" eb="11">
      <t>ﾓｸ</t>
    </rPh>
    <rPh sb="12" eb="14">
      <t>ｶｶｸ</t>
    </rPh>
    <rPh sb="14" eb="15">
      <t>ﾀｲ</t>
    </rPh>
    <rPh sb="23" eb="24">
      <t>ｸﾜ</t>
    </rPh>
    <rPh sb="26" eb="28">
      <t>ｷﾆｭｳ</t>
    </rPh>
    <phoneticPr fontId="15" type="halfwidthKatakana" alignment="center"/>
  </si>
  <si>
    <t>実演</t>
    <rPh sb="0" eb="2">
      <t>ｼﾞﾂｴﾝ</t>
    </rPh>
    <phoneticPr fontId="15" type="halfwidthKatakana" alignment="center"/>
  </si>
  <si>
    <t>実演内容</t>
    <rPh sb="0" eb="2">
      <t>ｼﾞﾂｴﾝ</t>
    </rPh>
    <rPh sb="2" eb="4">
      <t>ﾅｲﾖｳ</t>
    </rPh>
    <phoneticPr fontId="15" type="halfwidthKatakana" alignment="center"/>
  </si>
  <si>
    <t>実演時間</t>
    <rPh sb="0" eb="2">
      <t>ｼﾞﾂｴﾝ</t>
    </rPh>
    <rPh sb="2" eb="4">
      <t>ｼﾞｶﾝ</t>
    </rPh>
    <phoneticPr fontId="15" type="halfwidthKatakana" alignment="center"/>
  </si>
  <si>
    <t>分</t>
    <rPh sb="0" eb="1">
      <t>ふん</t>
    </rPh>
    <phoneticPr fontId="4" type="Hiragana" alignment="distributed"/>
  </si>
  <si>
    <t>上演開示
時　　 刻</t>
    <rPh sb="0" eb="2">
      <t>じょうえん</t>
    </rPh>
    <rPh sb="2" eb="4">
      <t>かいじ</t>
    </rPh>
    <rPh sb="5" eb="6">
      <t>じ</t>
    </rPh>
    <rPh sb="9" eb="10">
      <t>こく</t>
    </rPh>
    <phoneticPr fontId="4" type="Hiragana" alignment="distributed"/>
  </si>
  <si>
    <t>※紙芝居・寸劇・実験など上演時間があるもの（上演開始時刻を掲載希望される場合はご記入ください）</t>
    <rPh sb="1" eb="4">
      <t>ｶﾐｼﾊﾞｲ</t>
    </rPh>
    <rPh sb="5" eb="7">
      <t>ｽﾝｹﾞｷ</t>
    </rPh>
    <rPh sb="8" eb="10">
      <t>ｼﾞｯｹﾝ</t>
    </rPh>
    <rPh sb="12" eb="14">
      <t>ｼﾞｮｳｴﾝ</t>
    </rPh>
    <rPh sb="14" eb="16">
      <t>ｼﾞｶﾝ</t>
    </rPh>
    <rPh sb="22" eb="24">
      <t>ｼﾞｮｳｴﾝ</t>
    </rPh>
    <rPh sb="24" eb="26">
      <t>ｶｲｼ</t>
    </rPh>
    <rPh sb="26" eb="28">
      <t>ｼﾞｺｸ</t>
    </rPh>
    <rPh sb="29" eb="31">
      <t>ｹｲｻｲ</t>
    </rPh>
    <rPh sb="31" eb="33">
      <t>ｷﾎﾞｳ</t>
    </rPh>
    <rPh sb="36" eb="38">
      <t>ﾊﾞｱｲ</t>
    </rPh>
    <rPh sb="40" eb="42">
      <t>ｷﾆｭｳ</t>
    </rPh>
    <phoneticPr fontId="15" type="halfwidthKatakana" alignment="center"/>
  </si>
  <si>
    <t>出展ブース内に無料プレゼント、試飲・試食コーナー等をお考えですか？</t>
    <rPh sb="0" eb="2">
      <t>シュッテン</t>
    </rPh>
    <rPh sb="5" eb="6">
      <t>ナイ</t>
    </rPh>
    <rPh sb="7" eb="9">
      <t>ムリョウ</t>
    </rPh>
    <rPh sb="15" eb="17">
      <t>シイン</t>
    </rPh>
    <rPh sb="18" eb="20">
      <t>シショク</t>
    </rPh>
    <rPh sb="24" eb="25">
      <t>トウ</t>
    </rPh>
    <rPh sb="27" eb="28">
      <t>カンガ</t>
    </rPh>
    <phoneticPr fontId="2"/>
  </si>
  <si>
    <t>内容：</t>
    <rPh sb="0" eb="2">
      <t>ﾅｲﾖｳ</t>
    </rPh>
    <phoneticPr fontId="15" type="halfwidthKatakana" alignment="center"/>
  </si>
  <si>
    <t>※出展スペースの希望を伺った後、事務局で全体調整のうえ配置を決定します。スペースの調整をお願いする場合がございますので、ご了承ください。なお、上記規定サイズを超えるテントは設置できません。</t>
    <rPh sb="1" eb="3">
      <t>シュッテン</t>
    </rPh>
    <rPh sb="8" eb="10">
      <t>キボウ</t>
    </rPh>
    <rPh sb="11" eb="12">
      <t>ウカガ</t>
    </rPh>
    <rPh sb="14" eb="15">
      <t>アト</t>
    </rPh>
    <rPh sb="16" eb="19">
      <t>ジムキョク</t>
    </rPh>
    <rPh sb="20" eb="22">
      <t>ゼンタイ</t>
    </rPh>
    <rPh sb="22" eb="24">
      <t>チョウセイ</t>
    </rPh>
    <rPh sb="27" eb="29">
      <t>ハイチ</t>
    </rPh>
    <rPh sb="30" eb="32">
      <t>ケッテイ</t>
    </rPh>
    <rPh sb="41" eb="43">
      <t>チョウセイ</t>
    </rPh>
    <rPh sb="45" eb="46">
      <t>ネガ</t>
    </rPh>
    <rPh sb="49" eb="51">
      <t>バアイ</t>
    </rPh>
    <rPh sb="61" eb="63">
      <t>リョウショウ</t>
    </rPh>
    <rPh sb="71" eb="73">
      <t>ジョウキ</t>
    </rPh>
    <rPh sb="73" eb="75">
      <t>キテイ</t>
    </rPh>
    <rPh sb="79" eb="80">
      <t>コ</t>
    </rPh>
    <rPh sb="86" eb="88">
      <t>セッチ</t>
    </rPh>
    <phoneticPr fontId="2"/>
  </si>
  <si>
    <r>
      <t>レンタル資材</t>
    </r>
    <r>
      <rPr>
        <b/>
        <sz val="11"/>
        <color indexed="10"/>
        <rFont val="ＭＳ Ｐゴシック"/>
        <family val="3"/>
        <charset val="128"/>
      </rPr>
      <t>（有料）</t>
    </r>
    <rPh sb="4" eb="6">
      <t>ｼｻﾞｲ</t>
    </rPh>
    <rPh sb="7" eb="9">
      <t>ﾕｳﾘｮｳ</t>
    </rPh>
    <phoneticPr fontId="15" type="halfwidthKatakana" alignment="center"/>
  </si>
  <si>
    <t>小テント （1.8×2.7m）</t>
    <rPh sb="0" eb="1">
      <t>ショウ</t>
    </rPh>
    <phoneticPr fontId="2"/>
  </si>
  <si>
    <t>張</t>
    <rPh sb="0" eb="1">
      <t>ハリ</t>
    </rPh>
    <phoneticPr fontId="2"/>
  </si>
  <si>
    <t>横幕（中テント用3方囲、白、1.8×9m)</t>
    <rPh sb="0" eb="1">
      <t>ﾖｺ</t>
    </rPh>
    <rPh sb="1" eb="2">
      <t>ﾏｸ</t>
    </rPh>
    <rPh sb="12" eb="13">
      <t>ｼﾛ</t>
    </rPh>
    <phoneticPr fontId="15" type="halfwidthKatakana" alignment="center"/>
  </si>
  <si>
    <t>組</t>
    <rPh sb="0" eb="1">
      <t>ｸﾐ</t>
    </rPh>
    <phoneticPr fontId="15" type="halfwidthKatakana" alignment="center"/>
  </si>
  <si>
    <t>小</t>
    <rPh sb="0" eb="1">
      <t>しょう</t>
    </rPh>
    <phoneticPr fontId="4" type="Hiragana" alignment="distributed"/>
  </si>
  <si>
    <t>中テント （2.7×3.6m）</t>
    <rPh sb="0" eb="1">
      <t>チュウ</t>
    </rPh>
    <phoneticPr fontId="2"/>
  </si>
  <si>
    <t>横幕（大テント用3方囲、白、1.8×12.6m)</t>
    <rPh sb="0" eb="1">
      <t>ﾖｺ</t>
    </rPh>
    <rPh sb="1" eb="2">
      <t>ﾏｸ</t>
    </rPh>
    <rPh sb="12" eb="13">
      <t>ｼﾛ</t>
    </rPh>
    <phoneticPr fontId="15" type="halfwidthKatakana" alignment="center"/>
  </si>
  <si>
    <t>中</t>
    <rPh sb="0" eb="1">
      <t>ちゅう</t>
    </rPh>
    <phoneticPr fontId="4" type="Hiragana" alignment="distributed"/>
  </si>
  <si>
    <t>大テント （3.6×5.4m）</t>
    <rPh sb="0" eb="1">
      <t>ダイ</t>
    </rPh>
    <phoneticPr fontId="2"/>
  </si>
  <si>
    <t>大</t>
    <rPh sb="0" eb="1">
      <t>だい</t>
    </rPh>
    <phoneticPr fontId="4" type="Hiragana" alignment="distributed"/>
  </si>
  <si>
    <r>
      <t xml:space="preserve">長机    </t>
    </r>
    <r>
      <rPr>
        <sz val="9"/>
        <rFont val="ＭＳ Ｐゴシック"/>
        <family val="3"/>
        <charset val="128"/>
      </rPr>
      <t>（180×60cm）</t>
    </r>
    <rPh sb="0" eb="1">
      <t>ナガ</t>
    </rPh>
    <rPh sb="1" eb="2">
      <t>ツクエ</t>
    </rPh>
    <phoneticPr fontId="2"/>
  </si>
  <si>
    <t>脚</t>
    <rPh sb="0" eb="1">
      <t>キャク</t>
    </rPh>
    <phoneticPr fontId="2"/>
  </si>
  <si>
    <t>パイプ椅子</t>
    <rPh sb="3" eb="4">
      <t>イ</t>
    </rPh>
    <rPh sb="4" eb="5">
      <t>コ</t>
    </rPh>
    <phoneticPr fontId="2"/>
  </si>
  <si>
    <r>
      <t xml:space="preserve">持込み資材
</t>
    </r>
    <r>
      <rPr>
        <sz val="8"/>
        <rFont val="ＭＳ Ｐゴシック"/>
        <family val="3"/>
        <charset val="128"/>
      </rPr>
      <t xml:space="preserve">
</t>
    </r>
    <r>
      <rPr>
        <sz val="9"/>
        <rFont val="ＭＳ Ｐゴシック"/>
        <family val="3"/>
        <charset val="128"/>
      </rPr>
      <t>※規定サイズを
超えるテントは
設置できません</t>
    </r>
    <rPh sb="0" eb="1">
      <t>ﾓ</t>
    </rPh>
    <rPh sb="1" eb="2">
      <t>ｺ</t>
    </rPh>
    <rPh sb="3" eb="5">
      <t>ｼｻﾞｲ</t>
    </rPh>
    <phoneticPr fontId="15" type="halfwidthKatakana" alignment="center"/>
  </si>
  <si>
    <t>※その他、持込資材があればご記入ください。</t>
    <rPh sb="3" eb="4">
      <t>ﾀ</t>
    </rPh>
    <rPh sb="5" eb="7">
      <t>ﾓﾁｺﾐ</t>
    </rPh>
    <rPh sb="7" eb="9">
      <t>ｼｻﾞｲ</t>
    </rPh>
    <rPh sb="14" eb="16">
      <t>ｷﾆｭｳ</t>
    </rPh>
    <phoneticPr fontId="15" type="halfwidthKatakana" alignment="center"/>
  </si>
  <si>
    <t>その他テントサイズ</t>
    <rPh sb="2" eb="3">
      <t>タ</t>
    </rPh>
    <phoneticPr fontId="2"/>
  </si>
  <si>
    <t>（サイズ：</t>
    <phoneticPr fontId="15" type="halfwidthKatakana" alignment="center"/>
  </si>
  <si>
    <t>／</t>
    <phoneticPr fontId="4" type="Hiragana" alignment="distributed"/>
  </si>
  <si>
    <t>m ×</t>
    <phoneticPr fontId="4" type="Hiragana" alignment="distributed"/>
  </si>
  <si>
    <t>m）</t>
    <phoneticPr fontId="4" type="Hiragana" alignment="distributed"/>
  </si>
  <si>
    <t>使   用   施   設</t>
    <rPh sb="0" eb="1">
      <t>ツカ</t>
    </rPh>
    <rPh sb="4" eb="5">
      <t>ヨウ</t>
    </rPh>
    <rPh sb="8" eb="9">
      <t>シ</t>
    </rPh>
    <rPh sb="12" eb="13">
      <t>セツ</t>
    </rPh>
    <phoneticPr fontId="2"/>
  </si>
  <si>
    <t>・</t>
    <phoneticPr fontId="4" type="Hiragana" alignment="distributed"/>
  </si>
  <si>
    <t>（</t>
    <phoneticPr fontId="4" type="Hiragana" alignment="distributed"/>
  </si>
  <si>
    <t>）</t>
    <phoneticPr fontId="4" type="Hiragana" alignment="distributed"/>
  </si>
  <si>
    <t>（使用機材とワット数）</t>
    <rPh sb="9" eb="10">
      <t>すう</t>
    </rPh>
    <phoneticPr fontId="2" type="Hiragana" alignment="distributed"/>
  </si>
  <si>
    <t>※記載例</t>
    <rPh sb="1" eb="3">
      <t>きさい</t>
    </rPh>
    <rPh sb="3" eb="4">
      <t>れい</t>
    </rPh>
    <phoneticPr fontId="4" type="Hiragana" alignment="distributed"/>
  </si>
  <si>
    <t>使用機材</t>
    <phoneticPr fontId="2" type="Hiragana" alignment="distributed"/>
  </si>
  <si>
    <t>台数</t>
    <rPh sb="0" eb="2">
      <t>だいすう</t>
    </rPh>
    <phoneticPr fontId="4" type="Hiragana" alignment="distributed"/>
  </si>
  <si>
    <t>○○台</t>
    <rPh sb="2" eb="3">
      <t>だい</t>
    </rPh>
    <phoneticPr fontId="4" type="Hiragana" alignment="distributed"/>
  </si>
  <si>
    <t>1台当たりのワット数</t>
    <rPh sb="1" eb="2">
      <t>だい</t>
    </rPh>
    <rPh sb="2" eb="3">
      <t>あ</t>
    </rPh>
    <rPh sb="9" eb="10">
      <t>すう</t>
    </rPh>
    <phoneticPr fontId="4" type="Hiragana" alignment="distributed"/>
  </si>
  <si>
    <t>××ワット</t>
    <phoneticPr fontId="4" type="Hiragana" alignment="distributed"/>
  </si>
  <si>
    <t>水　　　　　　道</t>
    <rPh sb="0" eb="1">
      <t>ﾐｽﾞ</t>
    </rPh>
    <rPh sb="7" eb="8">
      <t>ﾐﾁ</t>
    </rPh>
    <phoneticPr fontId="15" type="halfwidthKatakana" alignment="center"/>
  </si>
  <si>
    <t>火　気　使　用</t>
    <rPh sb="0" eb="1">
      <t>ヒ</t>
    </rPh>
    <rPh sb="2" eb="3">
      <t>キ</t>
    </rPh>
    <rPh sb="4" eb="5">
      <t>シ</t>
    </rPh>
    <rPh sb="6" eb="7">
      <t>ヨウ</t>
    </rPh>
    <phoneticPr fontId="2"/>
  </si>
  <si>
    <t>　 　　　　　　　　　　　・</t>
    <phoneticPr fontId="2"/>
  </si>
  <si>
    <t>メーカー名</t>
    <rPh sb="4" eb="5">
      <t>めい</t>
    </rPh>
    <phoneticPr fontId="4" type="Hiragana" alignment="distributed"/>
  </si>
  <si>
    <t>車名</t>
    <rPh sb="0" eb="2">
      <t>しゃめい</t>
    </rPh>
    <phoneticPr fontId="4" type="Hiragana" alignment="distributed"/>
  </si>
  <si>
    <t>※レンタカー等の理由により車番が未定の場合は、決まり次第速やかにご連絡ください。</t>
    <phoneticPr fontId="4" type="Hiragana" alignment="distributed"/>
  </si>
  <si>
    <t>車番(ﾅﾝﾊﾞｰﾌﾟﾚｰﾄ)
※記載例：なにわ330○×－△■</t>
    <rPh sb="16" eb="18">
      <t>キサイ</t>
    </rPh>
    <rPh sb="18" eb="19">
      <t>レイ</t>
    </rPh>
    <phoneticPr fontId="2"/>
  </si>
  <si>
    <t>※その他（特記事項がありましたらご記入願います。）</t>
    <rPh sb="3" eb="4">
      <t>ﾀ</t>
    </rPh>
    <phoneticPr fontId="15" type="halfwidthKatakana" alignment="center"/>
  </si>
  <si>
    <t>搬入日</t>
    <rPh sb="0" eb="2">
      <t>ﾊﾝﾆｭｳ</t>
    </rPh>
    <rPh sb="2" eb="3">
      <t>ﾆﾁ</t>
    </rPh>
    <phoneticPr fontId="15" type="halfwidthKatakana" alignment="center"/>
  </si>
  <si>
    <t>備               考</t>
    <rPh sb="0" eb="1">
      <t>ソナエ</t>
    </rPh>
    <rPh sb="16" eb="17">
      <t>コウ</t>
    </rPh>
    <phoneticPr fontId="2"/>
  </si>
  <si>
    <t>※請求書の宛名等に関して、申込団体名称と異なる指定がある場合には、こちらに記入してください。</t>
    <rPh sb="5" eb="8">
      <t>ｱﾃﾅﾅﾄﾞ</t>
    </rPh>
    <rPh sb="9" eb="10">
      <t>ｶﾝ</t>
    </rPh>
    <rPh sb="13" eb="15">
      <t>ﾓｳｼｺﾐ</t>
    </rPh>
    <rPh sb="23" eb="25">
      <t>ｼﾃｲ</t>
    </rPh>
    <phoneticPr fontId="15" type="halfwidthKatakana" alignment="center"/>
  </si>
  <si>
    <t>＜個人情報の取り扱いについて＞
  ご提出いただいた個人情報は、本イベントに関する各種ご案内・連絡に限り使用します。ご本人の承諾がない限り第三者に開示することはいたしません。</t>
    <rPh sb="1" eb="3">
      <t>コジン</t>
    </rPh>
    <rPh sb="3" eb="5">
      <t>ジョウホウ</t>
    </rPh>
    <rPh sb="6" eb="7">
      <t>ト</t>
    </rPh>
    <rPh sb="8" eb="9">
      <t>アツカ</t>
    </rPh>
    <rPh sb="19" eb="21">
      <t>テイシュツ</t>
    </rPh>
    <rPh sb="26" eb="28">
      <t>コジン</t>
    </rPh>
    <rPh sb="28" eb="30">
      <t>ジョウホウ</t>
    </rPh>
    <rPh sb="32" eb="33">
      <t>ホン</t>
    </rPh>
    <rPh sb="38" eb="39">
      <t>カン</t>
    </rPh>
    <rPh sb="41" eb="43">
      <t>カクシュ</t>
    </rPh>
    <rPh sb="44" eb="46">
      <t>アンナイ</t>
    </rPh>
    <rPh sb="47" eb="49">
      <t>レンラク</t>
    </rPh>
    <rPh sb="50" eb="51">
      <t>カギ</t>
    </rPh>
    <rPh sb="52" eb="54">
      <t>シヨウ</t>
    </rPh>
    <rPh sb="59" eb="61">
      <t>ホンニン</t>
    </rPh>
    <rPh sb="62" eb="64">
      <t>ショウダク</t>
    </rPh>
    <rPh sb="67" eb="68">
      <t>カギ</t>
    </rPh>
    <rPh sb="69" eb="70">
      <t>ダイ</t>
    </rPh>
    <rPh sb="70" eb="72">
      <t>サンシャ</t>
    </rPh>
    <rPh sb="73" eb="75">
      <t>カイジ</t>
    </rPh>
    <phoneticPr fontId="2"/>
  </si>
  <si>
    <t>申　し　込　み　団　体　名　等</t>
    <phoneticPr fontId="23" type="Hiragana" alignment="distributed"/>
  </si>
  <si>
    <t>連　　絡　　先</t>
    <phoneticPr fontId="23" type="Hiragana" alignment="distributed"/>
  </si>
  <si>
    <t>出　　展　　内　　容</t>
  </si>
  <si>
    <t>必要資材（レンタル）</t>
    <rPh sb="0" eb="2">
      <t>ひつよう</t>
    </rPh>
    <rPh sb="2" eb="4">
      <t>しざい</t>
    </rPh>
    <phoneticPr fontId="23" type="Hiragana" alignment="distributed"/>
  </si>
  <si>
    <t>必要資材（持ち込み）</t>
    <rPh sb="0" eb="2">
      <t>ひつよう</t>
    </rPh>
    <rPh sb="2" eb="4">
      <t>しざい</t>
    </rPh>
    <rPh sb="5" eb="6">
      <t>も</t>
    </rPh>
    <rPh sb="7" eb="8">
      <t>こ</t>
    </rPh>
    <phoneticPr fontId="23" type="Hiragana" alignment="distributed"/>
  </si>
  <si>
    <t>実行委員会負担分（リース）</t>
    <rPh sb="0" eb="2">
      <t>じっこう</t>
    </rPh>
    <rPh sb="2" eb="5">
      <t>いいんかい</t>
    </rPh>
    <rPh sb="5" eb="7">
      <t>ふたん</t>
    </rPh>
    <rPh sb="7" eb="8">
      <t>ぶん</t>
    </rPh>
    <phoneticPr fontId="23" type="Hiragana" alignment="distributed"/>
  </si>
  <si>
    <t>全体テント数</t>
    <rPh sb="0" eb="2">
      <t>ぜんたい</t>
    </rPh>
    <rPh sb="5" eb="6">
      <t>すう</t>
    </rPh>
    <phoneticPr fontId="23" type="Hiragana" alignment="distributed"/>
  </si>
  <si>
    <t>特記事項</t>
    <rPh sb="0" eb="2">
      <t>トッキ</t>
    </rPh>
    <rPh sb="2" eb="4">
      <t>ジコウ</t>
    </rPh>
    <phoneticPr fontId="2"/>
  </si>
  <si>
    <t>使　用　設　備</t>
    <rPh sb="0" eb="1">
      <t>し</t>
    </rPh>
    <rPh sb="2" eb="3">
      <t>よう</t>
    </rPh>
    <rPh sb="4" eb="5">
      <t>せつ</t>
    </rPh>
    <rPh sb="6" eb="7">
      <t>そなえ</t>
    </rPh>
    <phoneticPr fontId="23" type="Hiragana" alignment="distributed"/>
  </si>
  <si>
    <t>資　材　運　搬</t>
    <phoneticPr fontId="23" type="Hiragana" alignment="distributed"/>
  </si>
  <si>
    <t>備　考
(荷物の事前預かり）</t>
    <rPh sb="5" eb="7">
      <t>にもつ</t>
    </rPh>
    <rPh sb="8" eb="10">
      <t>じぜん</t>
    </rPh>
    <rPh sb="10" eb="11">
      <t>あず</t>
    </rPh>
    <phoneticPr fontId="23" type="Hiragana" alignment="distributed"/>
  </si>
  <si>
    <t>別途宛名指定（見積書・請求書等）</t>
    <rPh sb="7" eb="10">
      <t>みつもりしょ</t>
    </rPh>
    <phoneticPr fontId="23" type="Hiragana" alignment="distributed"/>
  </si>
  <si>
    <t>フリガナ
別途宛名指定（見積書・請求書等）</t>
    <rPh sb="12" eb="15">
      <t>みつもりしょ</t>
    </rPh>
    <phoneticPr fontId="23" type="Hiragana" alignment="distributed"/>
  </si>
  <si>
    <t>申込団体名</t>
    <phoneticPr fontId="23" type="Hiragana" alignment="distributed"/>
  </si>
  <si>
    <t>団体名フリガナ</t>
    <rPh sb="0" eb="2">
      <t>ダンタイ</t>
    </rPh>
    <rPh sb="2" eb="3">
      <t>メイ</t>
    </rPh>
    <phoneticPr fontId="2"/>
  </si>
  <si>
    <t>出展名称（看板名）</t>
    <rPh sb="5" eb="7">
      <t>カンバン</t>
    </rPh>
    <rPh sb="7" eb="8">
      <t>メイ</t>
    </rPh>
    <phoneticPr fontId="2"/>
  </si>
  <si>
    <t>出展名称フリガナ</t>
    <phoneticPr fontId="2"/>
  </si>
  <si>
    <t>〒</t>
  </si>
  <si>
    <t>住           所
（資料送付先）</t>
    <rPh sb="15" eb="17">
      <t>シリョウ</t>
    </rPh>
    <rPh sb="17" eb="20">
      <t>ソウフサキ</t>
    </rPh>
    <phoneticPr fontId="2"/>
  </si>
  <si>
    <t>担当者
所属・役職</t>
    <rPh sb="0" eb="3">
      <t>タントウシャ</t>
    </rPh>
    <rPh sb="4" eb="6">
      <t>ショゾク</t>
    </rPh>
    <rPh sb="7" eb="9">
      <t>ヤクショク</t>
    </rPh>
    <phoneticPr fontId="2"/>
  </si>
  <si>
    <t>担当者名</t>
    <rPh sb="0" eb="3">
      <t>タントウシャ</t>
    </rPh>
    <rPh sb="3" eb="4">
      <t>メイ</t>
    </rPh>
    <phoneticPr fontId="2"/>
  </si>
  <si>
    <t>担当者名
フリガナ</t>
    <rPh sb="0" eb="3">
      <t>タントウシャ</t>
    </rPh>
    <rPh sb="3" eb="4">
      <t>メイ</t>
    </rPh>
    <phoneticPr fontId="2"/>
  </si>
  <si>
    <t>TEL</t>
    <phoneticPr fontId="23"/>
  </si>
  <si>
    <t>FAX</t>
    <phoneticPr fontId="23"/>
  </si>
  <si>
    <t>メールアドレス</t>
    <phoneticPr fontId="2"/>
  </si>
  <si>
    <t>当日ブース責任者
生年月日</t>
    <rPh sb="0" eb="2">
      <t>トウジツ</t>
    </rPh>
    <rPh sb="5" eb="8">
      <t>セキニンシャ</t>
    </rPh>
    <rPh sb="9" eb="11">
      <t>セイネン</t>
    </rPh>
    <rPh sb="11" eb="13">
      <t>ガッピ</t>
    </rPh>
    <phoneticPr fontId="2"/>
  </si>
  <si>
    <t>携帯電話等</t>
    <phoneticPr fontId="23" type="Hiragana" alignment="distributed"/>
  </si>
  <si>
    <t>2020
キャッチフレーズ</t>
    <phoneticPr fontId="2"/>
  </si>
  <si>
    <t>内容の種別</t>
    <rPh sb="3" eb="5">
      <t>シュベツ</t>
    </rPh>
    <phoneticPr fontId="2"/>
  </si>
  <si>
    <t>体験
有料・無料</t>
    <rPh sb="0" eb="2">
      <t>タイケン</t>
    </rPh>
    <rPh sb="3" eb="5">
      <t>ユウリョウ</t>
    </rPh>
    <rPh sb="6" eb="8">
      <t>ムリョウ</t>
    </rPh>
    <phoneticPr fontId="2"/>
  </si>
  <si>
    <t>価格</t>
    <rPh sb="0" eb="2">
      <t>カカク</t>
    </rPh>
    <phoneticPr fontId="2"/>
  </si>
  <si>
    <t>無料配布
・試食等</t>
    <rPh sb="0" eb="2">
      <t>ムリョウ</t>
    </rPh>
    <rPh sb="2" eb="4">
      <t>ハイフ</t>
    </rPh>
    <rPh sb="6" eb="8">
      <t>シショク</t>
    </rPh>
    <rPh sb="8" eb="9">
      <t>トウ</t>
    </rPh>
    <phoneticPr fontId="2"/>
  </si>
  <si>
    <t>出展内容</t>
    <phoneticPr fontId="23"/>
  </si>
  <si>
    <r>
      <t xml:space="preserve">テント
</t>
    </r>
    <r>
      <rPr>
        <b/>
        <sz val="11"/>
        <rFont val="ＭＳ Ｐゴシック"/>
        <family val="3"/>
        <charset val="128"/>
      </rPr>
      <t>小</t>
    </r>
    <r>
      <rPr>
        <sz val="11"/>
        <rFont val="ＭＳ Ｐゴシック"/>
        <family val="3"/>
        <charset val="128"/>
      </rPr>
      <t>(ﾘｰｽ)
1.8×2.7</t>
    </r>
    <phoneticPr fontId="23"/>
  </si>
  <si>
    <r>
      <t xml:space="preserve">テント
</t>
    </r>
    <r>
      <rPr>
        <b/>
        <sz val="11"/>
        <rFont val="ＭＳ Ｐゴシック"/>
        <family val="3"/>
        <charset val="128"/>
      </rPr>
      <t>中</t>
    </r>
    <r>
      <rPr>
        <sz val="11"/>
        <rFont val="ＭＳ Ｐゴシック"/>
        <family val="3"/>
        <charset val="128"/>
      </rPr>
      <t>(ﾘｰｽ)
2.7×3.6</t>
    </r>
    <phoneticPr fontId="23"/>
  </si>
  <si>
    <r>
      <t xml:space="preserve">テント
</t>
    </r>
    <r>
      <rPr>
        <b/>
        <sz val="11"/>
        <rFont val="ＭＳ Ｐゴシック"/>
        <family val="3"/>
        <charset val="128"/>
      </rPr>
      <t>大</t>
    </r>
    <r>
      <rPr>
        <sz val="11"/>
        <rFont val="ＭＳ Ｐゴシック"/>
        <family val="3"/>
        <charset val="128"/>
      </rPr>
      <t>(ﾘｰｽ)
3.6×5.4</t>
    </r>
    <phoneticPr fontId="23"/>
  </si>
  <si>
    <r>
      <rPr>
        <b/>
        <sz val="11"/>
        <rFont val="ＭＳ Ｐゴシック"/>
        <family val="3"/>
        <charset val="128"/>
      </rPr>
      <t>長机</t>
    </r>
    <r>
      <rPr>
        <sz val="11"/>
        <rFont val="ＭＳ Ｐゴシック"/>
        <family val="3"/>
        <charset val="128"/>
      </rPr>
      <t xml:space="preserve">
(ﾘｰｽ)</t>
    </r>
    <rPh sb="0" eb="1">
      <t>ナガ</t>
    </rPh>
    <phoneticPr fontId="23"/>
  </si>
  <si>
    <r>
      <t>パイプ</t>
    </r>
    <r>
      <rPr>
        <b/>
        <sz val="11"/>
        <rFont val="ＭＳ Ｐゴシック"/>
        <family val="3"/>
        <charset val="128"/>
      </rPr>
      <t>椅子</t>
    </r>
    <r>
      <rPr>
        <sz val="11"/>
        <rFont val="ＭＳ Ｐゴシック"/>
        <family val="3"/>
        <charset val="128"/>
      </rPr>
      <t xml:space="preserve">
(ﾘｰｽ)</t>
    </r>
    <phoneticPr fontId="23"/>
  </si>
  <si>
    <t>横幕
中（ﾘｰｽ）</t>
    <phoneticPr fontId="2"/>
  </si>
  <si>
    <t>横幕
大（ﾘｰｽ）</t>
    <phoneticPr fontId="2"/>
  </si>
  <si>
    <t xml:space="preserve">テント
小(自前)
</t>
    <phoneticPr fontId="23"/>
  </si>
  <si>
    <t>テント
中(自前)
2.0×.2.0
2.5×2.5
2.7×2.7</t>
    <phoneticPr fontId="23"/>
  </si>
  <si>
    <t>テント
大(自前)
3.0×3.0</t>
    <phoneticPr fontId="23"/>
  </si>
  <si>
    <t>テント
小</t>
    <phoneticPr fontId="23"/>
  </si>
  <si>
    <t>テント
中</t>
    <phoneticPr fontId="23"/>
  </si>
  <si>
    <t>テント
大</t>
    <phoneticPr fontId="23"/>
  </si>
  <si>
    <t>長机</t>
    <phoneticPr fontId="23"/>
  </si>
  <si>
    <t>パイプ椅子</t>
    <phoneticPr fontId="23"/>
  </si>
  <si>
    <t>横幕
中</t>
    <rPh sb="3" eb="4">
      <t>チュウ</t>
    </rPh>
    <phoneticPr fontId="2"/>
  </si>
  <si>
    <t>横幕
大</t>
    <rPh sb="3" eb="4">
      <t>ダイ</t>
    </rPh>
    <phoneticPr fontId="2"/>
  </si>
  <si>
    <t>テント
小</t>
  </si>
  <si>
    <t>テント
中</t>
  </si>
  <si>
    <t>テント
大</t>
  </si>
  <si>
    <t>電源
数</t>
  </si>
  <si>
    <t>ワット
数</t>
    <phoneticPr fontId="23" type="Hiragana" alignment="distributed"/>
  </si>
  <si>
    <t>水道</t>
  </si>
  <si>
    <t>火気</t>
  </si>
  <si>
    <t>搬入搬出
方法</t>
    <rPh sb="0" eb="2">
      <t>ハンニュウ</t>
    </rPh>
    <rPh sb="2" eb="4">
      <t>ハンシュツ</t>
    </rPh>
    <phoneticPr fontId="23"/>
  </si>
  <si>
    <t>申請台数</t>
    <rPh sb="0" eb="2">
      <t>シンセイ</t>
    </rPh>
    <rPh sb="2" eb="4">
      <t>ダイスウ</t>
    </rPh>
    <phoneticPr fontId="23"/>
  </si>
  <si>
    <t>車種・登録番号
（公園内のテント出展分は通行許可申請に必要。「レンタカーのため未定」もOK。
他は当日確認用。多少不備ありでもOK。）</t>
    <rPh sb="9" eb="11">
      <t>こうえん</t>
    </rPh>
    <rPh sb="11" eb="12">
      <t>ない</t>
    </rPh>
    <rPh sb="16" eb="18">
      <t>しゅってん</t>
    </rPh>
    <rPh sb="18" eb="19">
      <t>ぶん</t>
    </rPh>
    <rPh sb="20" eb="22">
      <t>つうこう</t>
    </rPh>
    <rPh sb="22" eb="24">
      <t>きょか</t>
    </rPh>
    <rPh sb="24" eb="26">
      <t>しんせい</t>
    </rPh>
    <rPh sb="27" eb="29">
      <t>ひつよう</t>
    </rPh>
    <rPh sb="39" eb="41">
      <t>みてい</t>
    </rPh>
    <rPh sb="47" eb="48">
      <t>ほか</t>
    </rPh>
    <rPh sb="49" eb="51">
      <t>とうじつ</t>
    </rPh>
    <rPh sb="51" eb="53">
      <t>かくにん</t>
    </rPh>
    <rPh sb="53" eb="54">
      <t>よう</t>
    </rPh>
    <rPh sb="55" eb="57">
      <t>たしょう</t>
    </rPh>
    <rPh sb="57" eb="59">
      <t>ふび</t>
    </rPh>
    <phoneticPr fontId="23" type="Hiragana" alignment="distributed"/>
  </si>
  <si>
    <t>搬入日</t>
    <rPh sb="2" eb="3">
      <t>ヒ</t>
    </rPh>
    <phoneticPr fontId="23"/>
  </si>
  <si>
    <t>搬入作業
時間見込</t>
    <rPh sb="0" eb="2">
      <t>ハンニュウ</t>
    </rPh>
    <rPh sb="2" eb="4">
      <t>サギョウ</t>
    </rPh>
    <rPh sb="5" eb="7">
      <t>ジカン</t>
    </rPh>
    <rPh sb="7" eb="9">
      <t>ミコ</t>
    </rPh>
    <phoneticPr fontId="2"/>
  </si>
  <si>
    <t>〈責任者連絡先〉</t>
    <phoneticPr fontId="15" type="halfwidthKatakana" alignment="center"/>
  </si>
  <si>
    <t>（　　　　　　）　　　　　　-</t>
    <phoneticPr fontId="4" type="Hiragana" alignment="distributed"/>
  </si>
  <si>
    <t>※会場となる公園の使用許可申請に必要となりますので、必ずご記入ください。
※荒天時のイベント中止連絡や急な変更事項伝達等のため、必ず当日連絡のとれる電話番号を明記願います。　　　</t>
    <phoneticPr fontId="4" type="Hiragana" alignment="distributed"/>
  </si>
  <si>
    <t>※出展エリアが限定されます。</t>
    <rPh sb="1" eb="3">
      <t>ｼｭｯﾃﾝ</t>
    </rPh>
    <rPh sb="7" eb="9">
      <t>ｹﾞﾝﾃｲ</t>
    </rPh>
    <phoneticPr fontId="15" type="halfwidthKatakana" alignment="center"/>
  </si>
  <si>
    <t>搬入方法</t>
    <rPh sb="0" eb="1">
      <t>ハン</t>
    </rPh>
    <rPh sb="1" eb="2">
      <t>ニュウ</t>
    </rPh>
    <rPh sb="2" eb="3">
      <t>カタ</t>
    </rPh>
    <rPh sb="3" eb="4">
      <t>ホウ</t>
    </rPh>
    <phoneticPr fontId="2"/>
  </si>
  <si>
    <t>前日午後搬入</t>
    <rPh sb="0" eb="4">
      <t>ぜんじつごご</t>
    </rPh>
    <rPh sb="4" eb="6">
      <t>はんにゅう</t>
    </rPh>
    <phoneticPr fontId="4" type="Hiragana" alignment="distributed"/>
  </si>
  <si>
    <t>当日早朝搬入</t>
    <rPh sb="0" eb="2">
      <t>とうじつ</t>
    </rPh>
    <rPh sb="2" eb="4">
      <t>そうちょう</t>
    </rPh>
    <rPh sb="4" eb="6">
      <t>はんにゅう</t>
    </rPh>
    <phoneticPr fontId="4" type="Hiragana" alignment="distributed"/>
  </si>
  <si>
    <t>搬出方法</t>
    <rPh sb="0" eb="4">
      <t>はんしゅつほうほう</t>
    </rPh>
    <phoneticPr fontId="4" type="Hiragana" alignment="distributed"/>
  </si>
  <si>
    <t>当日夕方搬出</t>
    <rPh sb="0" eb="2">
      <t>とうじつ</t>
    </rPh>
    <rPh sb="2" eb="4">
      <t>ゆうがた</t>
    </rPh>
    <rPh sb="4" eb="6">
      <t>はんしゅつ</t>
    </rPh>
    <phoneticPr fontId="4" type="Hiragana" alignment="distributed"/>
  </si>
  <si>
    <t>翌日以降</t>
    <rPh sb="0" eb="2">
      <t>よくじつ</t>
    </rPh>
    <rPh sb="2" eb="4">
      <t>いこう</t>
    </rPh>
    <phoneticPr fontId="4" type="Hiragana" alignment="distributed"/>
  </si>
  <si>
    <t>ノートパソコン</t>
    <phoneticPr fontId="4" type="Hiragana" alignment="distributed"/>
  </si>
  <si>
    <r>
      <t xml:space="preserve">電             </t>
    </r>
    <r>
      <rPr>
        <sz val="6"/>
        <rFont val="ＭＳ Ｐゴシック"/>
        <family val="3"/>
        <charset val="128"/>
      </rPr>
      <t xml:space="preserve">  </t>
    </r>
    <r>
      <rPr>
        <sz val="10"/>
        <rFont val="ＭＳ Ｐゴシック"/>
        <family val="3"/>
        <charset val="128"/>
      </rPr>
      <t xml:space="preserve">源
</t>
    </r>
    <r>
      <rPr>
        <sz val="9"/>
        <rFont val="ＭＳ Ｐゴシック"/>
        <family val="3"/>
        <charset val="128"/>
      </rPr>
      <t>※申告以上の使用を確認した場合、追加料金を頂くことがございますのでご承知ください。</t>
    </r>
    <rPh sb="0" eb="1">
      <t>デン</t>
    </rPh>
    <rPh sb="16" eb="17">
      <t>ミナモト</t>
    </rPh>
    <rPh sb="19" eb="23">
      <t>シンコクイジョウ</t>
    </rPh>
    <rPh sb="24" eb="26">
      <t>シヨウ</t>
    </rPh>
    <rPh sb="27" eb="29">
      <t>カクニン</t>
    </rPh>
    <rPh sb="31" eb="33">
      <t>バアイ</t>
    </rPh>
    <rPh sb="34" eb="38">
      <t>ツイカリョウキン</t>
    </rPh>
    <rPh sb="39" eb="40">
      <t>イタダ</t>
    </rPh>
    <rPh sb="52" eb="54">
      <t>ショウチ</t>
    </rPh>
    <phoneticPr fontId="2"/>
  </si>
  <si>
    <t>※当日は、車両を使用して搬入・搬出を行う方のみ記入してください。</t>
    <phoneticPr fontId="15" type="halfwidthKatakana" alignment="center"/>
  </si>
  <si>
    <t>写真の使用について</t>
    <rPh sb="0" eb="2">
      <t>しゃしん</t>
    </rPh>
    <rPh sb="3" eb="5">
      <t>しよう</t>
    </rPh>
    <phoneticPr fontId="4" type="Hiragana" alignment="distributed"/>
  </si>
  <si>
    <t>撮影された写真の一部は、下記の内容において使用され、明記のない案件での使用はいたしません。（使用期限はありません）</t>
    <rPh sb="46" eb="50">
      <t>しようきげん</t>
    </rPh>
    <phoneticPr fontId="4" type="Hiragana" alignment="distributed"/>
  </si>
  <si>
    <t>　①実行委員会主催者ホームページや広報誌等への活動報告、紹介</t>
    <phoneticPr fontId="4" type="Hiragana" alignment="distributed"/>
  </si>
  <si>
    <t>　②次年次以降の森林の市ポスター、パンフレット等への宣伝用</t>
    <phoneticPr fontId="4" type="Hiragana" alignment="distributed"/>
  </si>
  <si>
    <t>■記載漏れがあると、出展者選考ができない場合があります。提出前に、記載事項を再度ご確認ください。</t>
    <rPh sb="1" eb="3">
      <t>キサイ</t>
    </rPh>
    <rPh sb="3" eb="4">
      <t>モ</t>
    </rPh>
    <rPh sb="10" eb="12">
      <t>シュッテン</t>
    </rPh>
    <rPh sb="12" eb="13">
      <t>シャ</t>
    </rPh>
    <rPh sb="13" eb="15">
      <t>センコウ</t>
    </rPh>
    <rPh sb="20" eb="22">
      <t>バアイ</t>
    </rPh>
    <rPh sb="28" eb="30">
      <t>テイシュツ</t>
    </rPh>
    <rPh sb="30" eb="31">
      <t>マエ</t>
    </rPh>
    <rPh sb="33" eb="35">
      <t>キサイ</t>
    </rPh>
    <rPh sb="35" eb="37">
      <t>ジコウ</t>
    </rPh>
    <rPh sb="38" eb="40">
      <t>サイド</t>
    </rPh>
    <rPh sb="41" eb="43">
      <t>カクニン</t>
    </rPh>
    <phoneticPr fontId="2"/>
  </si>
  <si>
    <t>その他　※荷物の事前預かり（前日より前）がある場合は、持ち込み方法と日時をこちらに記入してください。</t>
    <rPh sb="2" eb="3">
      <t>ﾀ</t>
    </rPh>
    <rPh sb="5" eb="7">
      <t>ﾆﾓﾂ</t>
    </rPh>
    <rPh sb="8" eb="10">
      <t>ｼﾞｾﾞﾝ</t>
    </rPh>
    <rPh sb="10" eb="11">
      <t>ｱｽﾞ</t>
    </rPh>
    <rPh sb="14" eb="16">
      <t>ｾﾞﾝｼﾞﾂ</t>
    </rPh>
    <rPh sb="18" eb="19">
      <t>ﾏｴ</t>
    </rPh>
    <rPh sb="23" eb="25">
      <t>ﾊﾞｱｲ</t>
    </rPh>
    <rPh sb="27" eb="28">
      <t>ﾓ</t>
    </rPh>
    <rPh sb="29" eb="30">
      <t>ｺ</t>
    </rPh>
    <rPh sb="31" eb="33">
      <t>ﾎｳﾎｳ</t>
    </rPh>
    <rPh sb="34" eb="36">
      <t>ﾆﾁｼﾞ</t>
    </rPh>
    <rPh sb="41" eb="43">
      <t>ｷﾆｭｳ</t>
    </rPh>
    <phoneticPr fontId="15" type="halfwidthKatakana" alignment="center"/>
  </si>
  <si>
    <t>〈生年月日〉</t>
    <rPh sb="1" eb="3">
      <t>ｾｲﾈﾝ</t>
    </rPh>
    <rPh sb="3" eb="5">
      <t>ｶﾞｯﾋﾟ</t>
    </rPh>
    <phoneticPr fontId="15" type="halfwidthKatakana" alignment="center"/>
  </si>
  <si>
    <t>〈　　氏　　　名　　〉　</t>
    <rPh sb="3" eb="4">
      <t>ｼ</t>
    </rPh>
    <rPh sb="7" eb="8">
      <t>ﾅ</t>
    </rPh>
    <phoneticPr fontId="15" type="halfwidthKatakana" alignment="center"/>
  </si>
  <si>
    <t>※備考</t>
    <rPh sb="1" eb="3">
      <t>ﾋﾞｺｳ</t>
    </rPh>
    <phoneticPr fontId="15" type="halfwidthKatakana" alignment="center"/>
  </si>
  <si>
    <r>
      <t xml:space="preserve">希望する出展ブース
サイズ及び必要資材等
</t>
    </r>
    <r>
      <rPr>
        <sz val="9"/>
        <rFont val="ＭＳ Ｐゴシック"/>
        <family val="3"/>
        <charset val="128"/>
      </rPr>
      <t>※必要数をご記入ください。
※テント等の資材は自前に用意していただくか、レンタル(有料)となります。レンタル・持込の区別を必ず明記してください。</t>
    </r>
    <rPh sb="0" eb="2">
      <t>キボウ</t>
    </rPh>
    <rPh sb="4" eb="6">
      <t>シュッテン</t>
    </rPh>
    <rPh sb="13" eb="14">
      <t>オヨ</t>
    </rPh>
    <rPh sb="15" eb="16">
      <t>ヒツ</t>
    </rPh>
    <rPh sb="16" eb="17">
      <t>ヨウ</t>
    </rPh>
    <rPh sb="17" eb="18">
      <t>シ</t>
    </rPh>
    <rPh sb="18" eb="19">
      <t>ザイ</t>
    </rPh>
    <rPh sb="19" eb="20">
      <t>ナド</t>
    </rPh>
    <phoneticPr fontId="2"/>
  </si>
  <si>
    <t>コンセント１個（２口あり）1500ｗまで</t>
    <rPh sb="6" eb="7">
      <t>こ</t>
    </rPh>
    <phoneticPr fontId="4" type="Hiragana" alignment="distributed"/>
  </si>
  <si>
    <r>
      <t>　〈出展内容の紹介〉　※</t>
    </r>
    <r>
      <rPr>
        <sz val="9"/>
        <color rgb="FFFF0000"/>
        <rFont val="ＭＳ Ｐゴシック"/>
        <family val="3"/>
        <charset val="128"/>
      </rPr>
      <t>30文字以内</t>
    </r>
    <r>
      <rPr>
        <sz val="9"/>
        <rFont val="ＭＳ Ｐゴシック"/>
        <family val="3"/>
        <charset val="128"/>
      </rPr>
      <t>でご記入ください。（当局HPでご紹介します。）</t>
    </r>
    <rPh sb="4" eb="6">
      <t>ﾅｲﾖｳ</t>
    </rPh>
    <rPh sb="7" eb="9">
      <t>ｼｮｳｶｲ</t>
    </rPh>
    <rPh sb="28" eb="30">
      <t>ﾄｳｷｮｸ</t>
    </rPh>
    <phoneticPr fontId="15" type="halfwidthKatakana" alignment="center"/>
  </si>
  <si>
    <t>展示</t>
    <rPh sb="0" eb="2">
      <t>てんじ</t>
    </rPh>
    <phoneticPr fontId="4" type="Hiragana" alignment="distributed"/>
  </si>
  <si>
    <t>〈展示内容・展示品〉</t>
    <rPh sb="1" eb="3">
      <t>ﾃﾝｼﾞ</t>
    </rPh>
    <rPh sb="3" eb="5">
      <t>ﾅｲﾖｳ</t>
    </rPh>
    <rPh sb="6" eb="8">
      <t>ﾃﾝｼﾞ</t>
    </rPh>
    <rPh sb="8" eb="9">
      <t>ﾋﾝ</t>
    </rPh>
    <phoneticPr fontId="15" type="halfwidthKatakana" alignment="center"/>
  </si>
  <si>
    <r>
      <rPr>
        <b/>
        <sz val="9"/>
        <color rgb="FFFF0000"/>
        <rFont val="ＭＳ Ｐゴシック"/>
        <family val="3"/>
        <charset val="128"/>
      </rPr>
      <t>（有料：コンセント１個2,000円）</t>
    </r>
    <r>
      <rPr>
        <sz val="9"/>
        <rFont val="ＭＳ Ｐゴシック"/>
        <family val="3"/>
        <charset val="128"/>
      </rPr>
      <t xml:space="preserve">
※総ワット数を把握したいので、ご自身でタップを用意される場合も、使用予定機材をすべてご記入ください。</t>
    </r>
    <rPh sb="20" eb="21">
      <t>ｿｳ</t>
    </rPh>
    <rPh sb="24" eb="25">
      <t>ｽｳ</t>
    </rPh>
    <rPh sb="26" eb="28">
      <t>ﾊｱｸ</t>
    </rPh>
    <rPh sb="35" eb="37">
      <t>ｼﾞｼﾝ</t>
    </rPh>
    <rPh sb="42" eb="44">
      <t>ﾖｳｲ</t>
    </rPh>
    <rPh sb="47" eb="49">
      <t>ﾊﾞｱｲ</t>
    </rPh>
    <rPh sb="51" eb="53">
      <t>ｼﾖｳ</t>
    </rPh>
    <rPh sb="53" eb="55">
      <t>ﾖﾃｲ</t>
    </rPh>
    <rPh sb="55" eb="57">
      <t>ｷｻﾞｲ</t>
    </rPh>
    <rPh sb="62" eb="64">
      <t>ｷﾆｭｳ</t>
    </rPh>
    <phoneticPr fontId="15" type="halfwidthKatakana" alignment="center"/>
  </si>
  <si>
    <t>　　　　　　　　　資料の送付方法　</t>
    <rPh sb="9" eb="11">
      <t>しりょう</t>
    </rPh>
    <rPh sb="12" eb="16">
      <t>そうふほうほう</t>
    </rPh>
    <phoneticPr fontId="4" type="Hiragana" alignment="distributed"/>
  </si>
  <si>
    <t>〈体験内容〉※体験プログラムの内容ご記入ください。</t>
    <rPh sb="1" eb="3">
      <t>ﾀｲｹﾝ</t>
    </rPh>
    <rPh sb="3" eb="5">
      <t>ﾅｲﾖｳ</t>
    </rPh>
    <rPh sb="7" eb="9">
      <t>ﾀｲｹﾝ</t>
    </rPh>
    <rPh sb="15" eb="17">
      <t>ﾅｲﾖｳ</t>
    </rPh>
    <rPh sb="18" eb="20">
      <t>ｷﾆｭｳ</t>
    </rPh>
    <phoneticPr fontId="15" type="halfwidthKatakana" alignment="center"/>
  </si>
  <si>
    <r>
      <t>＜内容＞※</t>
    </r>
    <r>
      <rPr>
        <sz val="9"/>
        <color indexed="10"/>
        <rFont val="ＭＳ Ｐゴシック"/>
        <family val="3"/>
        <charset val="128"/>
      </rPr>
      <t>該当する出展内容（体験・展示・販売・実演）にチェック</t>
    </r>
    <r>
      <rPr>
        <sz val="9"/>
        <rFont val="ＭＳ Ｐゴシック"/>
        <family val="3"/>
        <charset val="128"/>
      </rPr>
      <t>し、その内容をできるだけ詳しく記入してください。　</t>
    </r>
    <rPh sb="1" eb="3">
      <t>ナイヨウ</t>
    </rPh>
    <rPh sb="5" eb="7">
      <t>ガイトウ</t>
    </rPh>
    <rPh sb="9" eb="11">
      <t>シュッテン</t>
    </rPh>
    <rPh sb="11" eb="13">
      <t>ナイヨウ</t>
    </rPh>
    <rPh sb="14" eb="16">
      <t>タイケン</t>
    </rPh>
    <rPh sb="17" eb="19">
      <t>テンジ</t>
    </rPh>
    <rPh sb="20" eb="22">
      <t>ハンバイ</t>
    </rPh>
    <rPh sb="23" eb="25">
      <t>ジツエン</t>
    </rPh>
    <rPh sb="35" eb="37">
      <t>ナイヨウ</t>
    </rPh>
    <rPh sb="43" eb="44">
      <t>クワ</t>
    </rPh>
    <rPh sb="46" eb="48">
      <t>キニュウ</t>
    </rPh>
    <phoneticPr fontId="2"/>
  </si>
  <si>
    <r>
      <t>■飲食物の製造・販売については、実行委員会に事前に相談していただくとともに</t>
    </r>
    <r>
      <rPr>
        <sz val="10"/>
        <color rgb="FFFF0000"/>
        <rFont val="ＭＳ Ｐゴシック"/>
        <family val="3"/>
        <charset val="128"/>
      </rPr>
      <t>食品衛生関係の必要な手続きを出展者の責任で行い、許可を取ってください。</t>
    </r>
    <rPh sb="1" eb="4">
      <t>インショクブツ</t>
    </rPh>
    <rPh sb="5" eb="7">
      <t>セイゾウ</t>
    </rPh>
    <rPh sb="8" eb="10">
      <t>ハンバイ</t>
    </rPh>
    <rPh sb="16" eb="18">
      <t>ジッコウ</t>
    </rPh>
    <rPh sb="18" eb="21">
      <t>イインカイ</t>
    </rPh>
    <rPh sb="22" eb="24">
      <t>ジゼン</t>
    </rPh>
    <rPh sb="25" eb="27">
      <t>ソウダン</t>
    </rPh>
    <rPh sb="37" eb="39">
      <t>ショクヒン</t>
    </rPh>
    <rPh sb="39" eb="41">
      <t>エイセイ</t>
    </rPh>
    <rPh sb="41" eb="43">
      <t>カンケイ</t>
    </rPh>
    <rPh sb="44" eb="46">
      <t>ヒツヨウ</t>
    </rPh>
    <rPh sb="47" eb="49">
      <t>テツヅ</t>
    </rPh>
    <rPh sb="51" eb="53">
      <t>シュッテン</t>
    </rPh>
    <rPh sb="53" eb="54">
      <t>シャ</t>
    </rPh>
    <rPh sb="55" eb="57">
      <t>セキニン</t>
    </rPh>
    <rPh sb="58" eb="59">
      <t>オコナ</t>
    </rPh>
    <rPh sb="61" eb="63">
      <t>キョカ</t>
    </rPh>
    <rPh sb="64" eb="65">
      <t>ト</t>
    </rPh>
    <phoneticPr fontId="2"/>
  </si>
  <si>
    <r>
      <t xml:space="preserve">資材の搬入・搬出
</t>
    </r>
    <r>
      <rPr>
        <sz val="9"/>
        <rFont val="ＭＳ Ｐゴシック"/>
        <family val="3"/>
        <charset val="128"/>
      </rPr>
      <t>※搬入・搬出車両は１台を基本としておりますので、ご協力をお願いします。
※</t>
    </r>
    <r>
      <rPr>
        <u/>
        <sz val="9"/>
        <rFont val="ＭＳ Ｐゴシック"/>
        <family val="3"/>
        <charset val="128"/>
      </rPr>
      <t>必ず</t>
    </r>
    <r>
      <rPr>
        <b/>
        <u/>
        <sz val="9"/>
        <color rgb="FFFF0000"/>
        <rFont val="ＭＳ Ｐゴシック"/>
        <family val="3"/>
        <charset val="128"/>
      </rPr>
      <t>車高1.8m以下</t>
    </r>
    <r>
      <rPr>
        <u/>
        <sz val="9"/>
        <rFont val="ＭＳ Ｐゴシック"/>
        <family val="3"/>
        <charset val="128"/>
      </rPr>
      <t>の車両をご指定ください。</t>
    </r>
    <rPh sb="0" eb="1">
      <t>シ</t>
    </rPh>
    <rPh sb="1" eb="2">
      <t>ザイ</t>
    </rPh>
    <rPh sb="3" eb="5">
      <t>ハンニュウ</t>
    </rPh>
    <rPh sb="6" eb="8">
      <t>ハンシュツ</t>
    </rPh>
    <rPh sb="7" eb="8">
      <t>シュツ</t>
    </rPh>
    <phoneticPr fontId="2"/>
  </si>
  <si>
    <t>※販売のみ実施される団体は、小テントサイズ１張りのみの出展となります。</t>
    <rPh sb="22" eb="23">
      <t>は</t>
    </rPh>
    <rPh sb="27" eb="29">
      <t>しゅってん</t>
    </rPh>
    <phoneticPr fontId="4" type="Hiragana" alignment="distributed"/>
  </si>
  <si>
    <t>〈　フリガナ　〉　</t>
    <phoneticPr fontId="15" type="halfwidthKatakana" alignment="center"/>
  </si>
  <si>
    <t>（コンセント</t>
    <phoneticPr fontId="4" type="Hiragana" alignment="distributed"/>
  </si>
  <si>
    <t>個　希望します）</t>
    <phoneticPr fontId="4" type="Hiragana" alignment="distributed"/>
  </si>
  <si>
    <r>
      <t xml:space="preserve">※消防署へ事前の届出を行います。　
</t>
    </r>
    <r>
      <rPr>
        <b/>
        <sz val="9"/>
        <color rgb="FFFF0000"/>
        <rFont val="ＭＳ Ｐゴシック"/>
        <family val="3"/>
        <charset val="128"/>
      </rPr>
      <t>消火器を各自で準備してください</t>
    </r>
    <rPh sb="22" eb="24">
      <t>ｶｸｼﾞ</t>
    </rPh>
    <rPh sb="25" eb="27">
      <t>ｼﾞｭﾝﾋﾞ</t>
    </rPh>
    <phoneticPr fontId="15" type="halfwidthKatakana" alignment="center"/>
  </si>
  <si>
    <t>水都おおさか森林の市2026  出展申込書</t>
    <rPh sb="6" eb="8">
      <t>もり</t>
    </rPh>
    <phoneticPr fontId="4" type="Hiragana" alignment="distributed"/>
  </si>
  <si>
    <t>　　　　　　　　　　　　　　　　　　　　　　　　　　　　　　　　　　　　　　　　申込年月日：　２０２６年　　　　月　　　　日</t>
    <rPh sb="40" eb="41">
      <t>ﾓｳ</t>
    </rPh>
    <rPh sb="41" eb="42">
      <t>ｺ</t>
    </rPh>
    <rPh sb="42" eb="45">
      <t>ﾈﾝｶﾞｯﾋﾟ</t>
    </rPh>
    <rPh sb="51" eb="52">
      <t>ﾈﾝ</t>
    </rPh>
    <rPh sb="56" eb="57">
      <t>ｹﾞﾂ</t>
    </rPh>
    <rPh sb="61" eb="62">
      <t>ﾋ</t>
    </rPh>
    <phoneticPr fontId="15" type="halfwidthKatakana" alignment="center"/>
  </si>
  <si>
    <t xml:space="preserve">   ◎申込締切　２０２６年６月３０日（火）</t>
    <rPh sb="4" eb="6">
      <t>もうしこみ</t>
    </rPh>
    <rPh sb="6" eb="8">
      <t>しめきり</t>
    </rPh>
    <rPh sb="13" eb="14">
      <t>ねん</t>
    </rPh>
    <rPh sb="15" eb="16">
      <t>がつ</t>
    </rPh>
    <rPh sb="18" eb="19">
      <t>にち</t>
    </rPh>
    <rPh sb="20" eb="21">
      <t>か</t>
    </rPh>
    <phoneticPr fontId="2" type="Hiragana" alignment="distributed"/>
  </si>
  <si>
    <r>
      <rPr>
        <sz val="9"/>
        <rFont val="ＭＳ Ｐゴシック"/>
        <family val="3"/>
        <charset val="128"/>
      </rPr>
      <t>ここに記入された内容を基に当日会場で配布するパンフレットを作成しますので、</t>
    </r>
    <r>
      <rPr>
        <sz val="9"/>
        <color rgb="FFFF0000"/>
        <rFont val="ＭＳ Ｐゴシック"/>
        <family val="3"/>
        <charset val="128"/>
      </rPr>
      <t xml:space="preserve">当日確実に実施できるもののみ記入してください。
</t>
    </r>
    <r>
      <rPr>
        <sz val="9"/>
        <rFont val="ＭＳ Ｐゴシック"/>
        <family val="3"/>
        <charset val="128"/>
      </rPr>
      <t>また、内容に変更が生じた場合は、必ず</t>
    </r>
    <r>
      <rPr>
        <b/>
        <u/>
        <sz val="9"/>
        <color rgb="FFFF0000"/>
        <rFont val="ＭＳ Ｐゴシック"/>
        <family val="3"/>
        <charset val="128"/>
      </rPr>
      <t>９月４日（金）</t>
    </r>
    <r>
      <rPr>
        <u/>
        <sz val="9"/>
        <rFont val="ＭＳ Ｐゴシック"/>
        <family val="3"/>
        <charset val="128"/>
      </rPr>
      <t>まで</t>
    </r>
    <r>
      <rPr>
        <sz val="9"/>
        <rFont val="ＭＳ Ｐゴシック"/>
        <family val="3"/>
        <charset val="128"/>
      </rPr>
      <t>に事務局にご連絡ください。</t>
    </r>
    <rPh sb="11" eb="12">
      <t>もと</t>
    </rPh>
    <rPh sb="80" eb="81">
      <t>がつ</t>
    </rPh>
    <rPh sb="82" eb="83">
      <t>にち</t>
    </rPh>
    <rPh sb="84" eb="85">
      <t>きん</t>
    </rPh>
    <phoneticPr fontId="2" type="Hiragana" alignment="distributed"/>
  </si>
  <si>
    <r>
      <t xml:space="preserve">レンタル資材
</t>
    </r>
    <r>
      <rPr>
        <b/>
        <sz val="9"/>
        <color indexed="10"/>
        <rFont val="ＭＳ Ｐゴシック"/>
        <family val="3"/>
        <charset val="128"/>
      </rPr>
      <t xml:space="preserve">（有料）
</t>
    </r>
    <r>
      <rPr>
        <sz val="9"/>
        <rFont val="ＭＳ Ｐゴシック"/>
        <family val="3"/>
        <charset val="128"/>
      </rPr>
      <t>※レンタル料については、別途ご連絡します。
※レンタル数量の変更やキャンセルは</t>
    </r>
    <r>
      <rPr>
        <b/>
        <u/>
        <sz val="9"/>
        <color rgb="FFFF0000"/>
        <rFont val="ＭＳ Ｐゴシック"/>
        <family val="3"/>
        <charset val="128"/>
      </rPr>
      <t>10月９日（金）まで</t>
    </r>
    <r>
      <rPr>
        <sz val="9"/>
        <rFont val="ＭＳ Ｐゴシック"/>
        <family val="3"/>
        <charset val="128"/>
      </rPr>
      <t>です。</t>
    </r>
    <rPh sb="4" eb="6">
      <t>ｼｻﾞｲ</t>
    </rPh>
    <rPh sb="8" eb="10">
      <t>ﾕｳﾘｮｳ</t>
    </rPh>
    <rPh sb="27" eb="29">
      <t>ﾚﾝﾗｸ</t>
    </rPh>
    <rPh sb="39" eb="41">
      <t>ｽｳﾘｮｳ</t>
    </rPh>
    <rPh sb="42" eb="44">
      <t>ﾍﾝｺｳ</t>
    </rPh>
    <rPh sb="53" eb="54">
      <t>ｶﾞﾂ</t>
    </rPh>
    <rPh sb="55" eb="56">
      <t>ﾆﾁ</t>
    </rPh>
    <rPh sb="57" eb="58">
      <t>ｷﾝ</t>
    </rPh>
    <phoneticPr fontId="15" type="halfwidthKatakana" alignment="center"/>
  </si>
  <si>
    <t>「水都おおさか森林の市2026」の様子を、実行委員会担当者が出展者の写真を撮影する場合があります。</t>
    <rPh sb="17" eb="19">
      <t>ようす</t>
    </rPh>
    <rPh sb="21" eb="26">
      <t>じっこういいんかい</t>
    </rPh>
    <rPh sb="26" eb="29">
      <t>たんとうしゃ</t>
    </rPh>
    <rPh sb="30" eb="33">
      <t>しゅってんしゃ</t>
    </rPh>
    <rPh sb="34" eb="36">
      <t>しゃしん</t>
    </rPh>
    <rPh sb="37" eb="39">
      <t>さつえい</t>
    </rPh>
    <rPh sb="41" eb="43">
      <t>ばあい</t>
    </rPh>
    <phoneticPr fontId="4" type="Hiragana" alignment="distributed"/>
  </si>
  <si>
    <r>
      <t>■記載内容に変更が生じた場合は、</t>
    </r>
    <r>
      <rPr>
        <b/>
        <u/>
        <sz val="10"/>
        <color indexed="10"/>
        <rFont val="ＭＳ Ｐゴシック"/>
        <family val="3"/>
        <charset val="128"/>
      </rPr>
      <t>９月４日（金）までに</t>
    </r>
    <r>
      <rPr>
        <sz val="10"/>
        <rFont val="ＭＳ Ｐゴシック"/>
        <family val="3"/>
        <charset val="128"/>
      </rPr>
      <t>ご連絡ください。</t>
    </r>
    <rPh sb="21" eb="22">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</si>
</sst>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e\.m\.d;@"/>
    <numFmt numFmtId="177" formatCode="#,##0_ "/>
  </numFmts>
  <fonts count="39"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8"/>
      <name val="ＭＳ Ｐゴシック"/>
      <family val="3"/>
      <charset val="128"/>
    </font>
    <font>
      <sz val="11"/>
      <name val="ＭＳ Ｐゴシック"/>
      <family val="3"/>
      <charset val="128"/>
    </font>
    <font>
      <sz val="12"/>
      <name val="ＭＳ Ｐゴシック"/>
      <family val="3"/>
      <charset val="128"/>
    </font>
    <font>
      <sz val="7"/>
      <name val="ＭＳ Ｐゴシック"/>
      <family val="3"/>
      <charset val="128"/>
    </font>
    <font>
      <sz val="11"/>
      <name val="ＭＳ Ｐゴシック"/>
      <family val="3"/>
      <charset val="128"/>
    </font>
    <font>
      <sz val="14"/>
      <name val="ＭＳ Ｐゴシック"/>
      <family val="3"/>
      <charset val="128"/>
    </font>
    <font>
      <sz val="11"/>
      <name val="ＭＳ Ｐゴシック"/>
      <family val="3"/>
      <charset val="128"/>
    </font>
    <font>
      <sz val="10"/>
      <name val="ＭＳ Ｐゴシック"/>
      <family val="3"/>
      <charset val="128"/>
    </font>
    <font>
      <sz val="11"/>
      <name val="ＭＳ Ｐゴシック"/>
      <family val="3"/>
      <charset val="128"/>
    </font>
    <font>
      <b/>
      <sz val="20"/>
      <name val="ＭＳ Ｐゴシック"/>
      <family val="3"/>
      <charset val="128"/>
    </font>
    <font>
      <sz val="11"/>
      <name val="ＭＳ Ｐゴシック"/>
      <family val="3"/>
      <charset val="128"/>
    </font>
    <font>
      <sz val="5"/>
      <name val="ＭＳ Ｐゴシック"/>
      <family val="3"/>
      <charset val="128"/>
    </font>
    <font>
      <sz val="9.5"/>
      <name val="ＭＳ Ｐゴシック"/>
      <family val="3"/>
      <charset val="128"/>
    </font>
    <font>
      <b/>
      <sz val="11"/>
      <color indexed="10"/>
      <name val="ＭＳ Ｐゴシック"/>
      <family val="3"/>
      <charset val="128"/>
    </font>
    <font>
      <b/>
      <sz val="11"/>
      <name val="ＭＳ Ｐゴシック"/>
      <family val="3"/>
      <charset val="128"/>
    </font>
    <font>
      <b/>
      <u/>
      <sz val="10"/>
      <color indexed="10"/>
      <name val="ＭＳ Ｐゴシック"/>
      <family val="3"/>
      <charset val="128"/>
    </font>
    <font>
      <b/>
      <sz val="9"/>
      <color indexed="10"/>
      <name val="ＭＳ Ｐゴシック"/>
      <family val="3"/>
      <charset val="128"/>
    </font>
    <font>
      <sz val="9"/>
      <color indexed="10"/>
      <name val="ＭＳ Ｐゴシック"/>
      <family val="3"/>
      <charset val="128"/>
    </font>
    <font>
      <u/>
      <sz val="9"/>
      <name val="ＭＳ Ｐゴシック"/>
      <family val="3"/>
      <charset val="128"/>
    </font>
    <font>
      <sz val="6"/>
      <name val="ＭＳ Ｐゴシック"/>
      <family val="3"/>
      <charset val="128"/>
    </font>
    <font>
      <b/>
      <sz val="14"/>
      <name val="ＭＳ Ｐゴシック"/>
      <family val="3"/>
      <charset val="128"/>
    </font>
    <font>
      <sz val="11"/>
      <color rgb="FF00B050"/>
      <name val="ＭＳ Ｐゴシック"/>
      <family val="3"/>
      <charset val="128"/>
    </font>
    <font>
      <sz val="11"/>
      <color rgb="FFFF0000"/>
      <name val="ＭＳ Ｐゴシック"/>
      <family val="3"/>
      <charset val="128"/>
    </font>
    <font>
      <sz val="11"/>
      <color rgb="FF0000FF"/>
      <name val="ＭＳ Ｐゴシック"/>
      <family val="3"/>
      <charset val="128"/>
    </font>
    <font>
      <b/>
      <sz val="9"/>
      <color rgb="FFFF0000"/>
      <name val="ＭＳ Ｐゴシック"/>
      <family val="3"/>
      <charset val="128"/>
    </font>
    <font>
      <sz val="9"/>
      <color rgb="FFFF0000"/>
      <name val="ＭＳ Ｐゴシック"/>
      <family val="3"/>
      <charset val="128"/>
    </font>
    <font>
      <b/>
      <sz val="11"/>
      <color rgb="FFFF0000"/>
      <name val="ＭＳ Ｐゴシック"/>
      <family val="3"/>
      <charset val="128"/>
    </font>
    <font>
      <b/>
      <sz val="11"/>
      <color rgb="FF0070C0"/>
      <name val="ＭＳ Ｐゴシック"/>
      <family val="3"/>
      <charset val="128"/>
    </font>
    <font>
      <b/>
      <sz val="16"/>
      <color rgb="FFFF0000"/>
      <name val="ＭＳ Ｐゴシック"/>
      <family val="3"/>
      <charset val="128"/>
    </font>
    <font>
      <sz val="10"/>
      <color rgb="FF0000FF"/>
      <name val="ＭＳ Ｐゴシック"/>
      <family val="3"/>
      <charset val="128"/>
    </font>
    <font>
      <sz val="10"/>
      <color rgb="FF009900"/>
      <name val="ＭＳ Ｐゴシック"/>
      <family val="3"/>
      <charset val="128"/>
    </font>
    <font>
      <sz val="9"/>
      <color rgb="FF000000"/>
      <name val="MS UI Gothic"/>
      <family val="3"/>
      <charset val="128"/>
    </font>
    <font>
      <b/>
      <sz val="12"/>
      <color theme="0"/>
      <name val="ＭＳ Ｐゴシック"/>
      <family val="3"/>
      <charset val="128"/>
    </font>
    <font>
      <sz val="10"/>
      <color rgb="FFFF0000"/>
      <name val="ＭＳ Ｐゴシック"/>
      <family val="3"/>
      <charset val="128"/>
    </font>
    <font>
      <b/>
      <u/>
      <sz val="9"/>
      <color rgb="FFFF0000"/>
      <name val="ＭＳ Ｐゴシック"/>
      <family val="3"/>
      <charset val="128"/>
    </font>
  </fonts>
  <fills count="21">
    <fill>
      <patternFill patternType="none"/>
    </fill>
    <fill>
      <patternFill patternType="gray125"/>
    </fill>
    <fill>
      <patternFill patternType="solid">
        <fgColor indexed="2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CCFFFF"/>
        <bgColor indexed="64"/>
      </patternFill>
    </fill>
    <fill>
      <patternFill patternType="solid">
        <fgColor rgb="FF00FFCC"/>
        <bgColor indexed="64"/>
      </patternFill>
    </fill>
    <fill>
      <patternFill patternType="solid">
        <fgColor theme="2" tint="-0.249977111117893"/>
        <bgColor indexed="64"/>
      </patternFill>
    </fill>
    <fill>
      <patternFill patternType="solid">
        <fgColor theme="0" tint="-0.14996795556505021"/>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99FF"/>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rgb="FFCCFFCC"/>
        <bgColor indexed="64"/>
      </patternFill>
    </fill>
    <fill>
      <patternFill patternType="solid">
        <fgColor rgb="FFFFE1E1"/>
        <bgColor indexed="64"/>
      </patternFill>
    </fill>
    <fill>
      <patternFill patternType="solid">
        <fgColor rgb="FFFFFFE1"/>
        <bgColor indexed="64"/>
      </patternFill>
    </fill>
    <fill>
      <patternFill patternType="solid">
        <fgColor theme="0" tint="-0.499984740745262"/>
        <bgColor indexed="64"/>
      </patternFill>
    </fill>
  </fills>
  <borders count="107">
    <border>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style="medium">
        <color indexed="64"/>
      </top>
      <bottom/>
      <diagonal/>
    </border>
    <border>
      <left/>
      <right/>
      <top style="hair">
        <color indexed="64"/>
      </top>
      <bottom style="medium">
        <color indexed="64"/>
      </bottom>
      <diagonal/>
    </border>
    <border>
      <left/>
      <right style="thin">
        <color indexed="64"/>
      </right>
      <top style="thin">
        <color indexed="64"/>
      </top>
      <bottom/>
      <diagonal/>
    </border>
    <border>
      <left style="thin">
        <color indexed="64"/>
      </left>
      <right/>
      <top/>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style="dashed">
        <color indexed="64"/>
      </top>
      <bottom/>
      <diagonal/>
    </border>
    <border>
      <left/>
      <right style="medium">
        <color indexed="64"/>
      </right>
      <top style="dashed">
        <color indexed="64"/>
      </top>
      <bottom/>
      <diagonal/>
    </border>
    <border>
      <left style="dashed">
        <color indexed="64"/>
      </left>
      <right/>
      <top style="dashed">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style="double">
        <color indexed="64"/>
      </bottom>
      <diagonal/>
    </border>
    <border>
      <left style="dashed">
        <color indexed="64"/>
      </left>
      <right/>
      <top/>
      <bottom/>
      <diagonal/>
    </border>
    <border>
      <left style="double">
        <color indexed="64"/>
      </left>
      <right/>
      <top/>
      <bottom/>
      <diagonal/>
    </border>
    <border>
      <left style="double">
        <color indexed="64"/>
      </left>
      <right/>
      <top style="hair">
        <color indexed="64"/>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medium">
        <color indexed="64"/>
      </right>
      <top style="medium">
        <color indexed="64"/>
      </top>
      <bottom style="thin">
        <color indexed="64"/>
      </bottom>
      <diagonal/>
    </border>
    <border>
      <left/>
      <right style="double">
        <color indexed="64"/>
      </right>
      <top style="thin">
        <color indexed="64"/>
      </top>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dashed">
        <color indexed="64"/>
      </bottom>
      <diagonal/>
    </border>
    <border>
      <left/>
      <right style="medium">
        <color indexed="64"/>
      </right>
      <top style="thin">
        <color indexed="64"/>
      </top>
      <bottom style="dashed">
        <color indexed="64"/>
      </bottom>
      <diagonal/>
    </border>
    <border>
      <left/>
      <right/>
      <top/>
      <bottom style="dotted">
        <color indexed="64"/>
      </bottom>
      <diagonal/>
    </border>
    <border>
      <left/>
      <right style="medium">
        <color indexed="64"/>
      </right>
      <top/>
      <bottom style="dotted">
        <color indexed="64"/>
      </bottom>
      <diagonal/>
    </border>
    <border>
      <left/>
      <right/>
      <top/>
      <bottom style="dashed">
        <color indexed="64"/>
      </bottom>
      <diagonal/>
    </border>
    <border>
      <left/>
      <right style="medium">
        <color indexed="64"/>
      </right>
      <top/>
      <bottom style="dashed">
        <color indexed="64"/>
      </bottom>
      <diagonal/>
    </border>
    <border>
      <left style="thin">
        <color indexed="64"/>
      </left>
      <right/>
      <top style="dashed">
        <color indexed="64"/>
      </top>
      <bottom/>
      <diagonal/>
    </border>
    <border>
      <left style="thin">
        <color indexed="64"/>
      </left>
      <right/>
      <top/>
      <bottom style="dashed">
        <color indexed="64"/>
      </bottom>
      <diagonal/>
    </border>
    <border>
      <left/>
      <right style="dashed">
        <color indexed="64"/>
      </right>
      <top style="dashed">
        <color indexed="64"/>
      </top>
      <bottom/>
      <diagonal/>
    </border>
    <border>
      <left/>
      <right style="dashed">
        <color indexed="64"/>
      </right>
      <top/>
      <bottom/>
      <diagonal/>
    </border>
    <border>
      <left/>
      <right style="dashed">
        <color indexed="64"/>
      </right>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style="dashed">
        <color indexed="64"/>
      </bottom>
      <diagonal/>
    </border>
    <border>
      <left/>
      <right style="dashed">
        <color indexed="64"/>
      </right>
      <top/>
      <bottom style="thin">
        <color indexed="64"/>
      </bottom>
      <diagonal/>
    </border>
    <border>
      <left style="dashed">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double">
        <color indexed="64"/>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bottom/>
      <diagonal/>
    </border>
    <border>
      <left/>
      <right style="double">
        <color indexed="64"/>
      </right>
      <top/>
      <bottom style="medium">
        <color indexed="64"/>
      </bottom>
      <diagonal/>
    </border>
    <border>
      <left style="double">
        <color indexed="64"/>
      </left>
      <right style="thin">
        <color indexed="64"/>
      </right>
      <top style="dotted">
        <color indexed="64"/>
      </top>
      <bottom style="dotted">
        <color indexed="64"/>
      </bottom>
      <diagonal/>
    </border>
    <border>
      <left style="double">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bottom style="thin">
        <color indexed="64"/>
      </bottom>
      <diagonal/>
    </border>
    <border>
      <left/>
      <right style="double">
        <color indexed="64"/>
      </right>
      <top style="medium">
        <color indexed="64"/>
      </top>
      <bottom/>
      <diagonal/>
    </border>
    <border>
      <left/>
      <right style="double">
        <color indexed="64"/>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ashed">
        <color indexed="64"/>
      </top>
      <bottom style="hair">
        <color indexed="64"/>
      </bottom>
      <diagonal/>
    </border>
    <border>
      <left/>
      <right style="dashed">
        <color indexed="64"/>
      </right>
      <top style="dashed">
        <color indexed="64"/>
      </top>
      <bottom style="hair">
        <color indexed="64"/>
      </bottom>
      <diagonal/>
    </border>
    <border>
      <left style="dashed">
        <color indexed="64"/>
      </left>
      <right/>
      <top style="thin">
        <color indexed="64"/>
      </top>
      <bottom/>
      <diagonal/>
    </border>
    <border>
      <left style="double">
        <color indexed="64"/>
      </left>
      <right/>
      <top style="thin">
        <color indexed="64"/>
      </top>
      <bottom style="medium">
        <color indexed="64"/>
      </bottom>
      <diagonal/>
    </border>
    <border>
      <left/>
      <right style="thin">
        <color indexed="64"/>
      </right>
      <top style="thin">
        <color indexed="64"/>
      </top>
      <bottom style="medium">
        <color indexed="64"/>
      </bottom>
      <diagonal/>
    </border>
    <border>
      <left style="dashed">
        <color indexed="64"/>
      </left>
      <right/>
      <top/>
      <bottom style="double">
        <color indexed="64"/>
      </bottom>
      <diagonal/>
    </border>
    <border>
      <left/>
      <right style="medium">
        <color indexed="64"/>
      </right>
      <top/>
      <bottom style="double">
        <color indexed="64"/>
      </bottom>
      <diagonal/>
    </border>
    <border>
      <left style="dashed">
        <color indexed="64"/>
      </left>
      <right/>
      <top/>
      <bottom style="medium">
        <color indexed="64"/>
      </bottom>
      <diagonal/>
    </border>
    <border>
      <left style="double">
        <color rgb="FF00B050"/>
      </left>
      <right style="double">
        <color rgb="FF00B050"/>
      </right>
      <top/>
      <bottom/>
      <diagonal/>
    </border>
    <border>
      <left style="double">
        <color rgb="FF00B050"/>
      </left>
      <right style="double">
        <color rgb="FF00B050"/>
      </right>
      <top/>
      <bottom style="double">
        <color rgb="FF00B050"/>
      </bottom>
      <diagonal/>
    </border>
    <border>
      <left style="double">
        <color rgb="FF00B050"/>
      </left>
      <right style="double">
        <color rgb="FF00B050"/>
      </right>
      <top style="double">
        <color rgb="FF00B050"/>
      </top>
      <bottom/>
      <diagonal/>
    </border>
    <border>
      <left style="double">
        <color indexed="64"/>
      </left>
      <right/>
      <top style="thin">
        <color indexed="64"/>
      </top>
      <bottom/>
      <diagonal/>
    </border>
    <border>
      <left style="double">
        <color indexed="64"/>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medium">
        <color indexed="64"/>
      </left>
      <right/>
      <top style="medium">
        <color indexed="64"/>
      </top>
      <bottom style="medium">
        <color indexed="64"/>
      </bottom>
      <diagonal/>
    </border>
    <border>
      <left/>
      <right style="thin">
        <color indexed="64"/>
      </right>
      <top/>
      <bottom style="medium">
        <color indexed="64"/>
      </bottom>
      <diagonal/>
    </border>
    <border>
      <left/>
      <right/>
      <top style="medium">
        <color indexed="64"/>
      </top>
      <bottom style="medium">
        <color indexed="64"/>
      </bottom>
      <diagonal/>
    </border>
  </borders>
  <cellStyleXfs count="2">
    <xf numFmtId="0" fontId="0" fillId="0" borderId="0">
      <alignment vertical="center"/>
    </xf>
    <xf numFmtId="0" fontId="1" fillId="0" borderId="0">
      <alignment vertical="center"/>
    </xf>
  </cellStyleXfs>
  <cellXfs count="516">
    <xf numFmtId="0" fontId="0" fillId="0" borderId="0" xfId="0">
      <alignment vertical="center"/>
    </xf>
    <xf numFmtId="0" fontId="5" fillId="0" borderId="0" xfId="0" applyFont="1">
      <alignment vertical="center"/>
    </xf>
    <xf numFmtId="0" fontId="4"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pplyAlignment="1">
      <alignment vertical="center" wrapText="1"/>
    </xf>
    <xf numFmtId="0" fontId="10" fillId="0" borderId="0" xfId="0" applyFont="1">
      <alignment vertical="center"/>
    </xf>
    <xf numFmtId="0" fontId="12" fillId="0" borderId="0" xfId="0" applyFont="1">
      <alignment vertical="center"/>
    </xf>
    <xf numFmtId="0" fontId="9" fillId="0" borderId="0" xfId="0" applyFont="1" applyAlignment="1">
      <alignment vertical="center" wrapText="1" shrinkToFit="1"/>
    </xf>
    <xf numFmtId="0" fontId="14" fillId="0" borderId="0" xfId="0" applyFont="1">
      <alignment vertical="center"/>
    </xf>
    <xf numFmtId="0" fontId="11" fillId="0" borderId="0" xfId="0" applyFont="1" applyAlignment="1">
      <alignment horizontal="right" vertical="center"/>
    </xf>
    <xf numFmtId="0" fontId="1" fillId="0" borderId="0" xfId="0" applyFont="1">
      <alignment vertical="center"/>
    </xf>
    <xf numFmtId="0" fontId="0" fillId="0" borderId="2" xfId="0" applyBorder="1">
      <alignment vertical="center"/>
    </xf>
    <xf numFmtId="0" fontId="4" fillId="0" borderId="3" xfId="0" applyFont="1" applyBorder="1" applyAlignment="1">
      <alignment vertical="center" wrapText="1"/>
    </xf>
    <xf numFmtId="0" fontId="1" fillId="0" borderId="3" xfId="0" applyFont="1" applyBorder="1">
      <alignment vertical="center"/>
    </xf>
    <xf numFmtId="0" fontId="0" fillId="0" borderId="3" xfId="0" applyBorder="1">
      <alignment vertical="center"/>
    </xf>
    <xf numFmtId="0" fontId="25" fillId="3" borderId="97" xfId="0" applyFont="1" applyFill="1" applyBorder="1">
      <alignment vertical="center"/>
    </xf>
    <xf numFmtId="0" fontId="26" fillId="3" borderId="97" xfId="0" applyFont="1" applyFill="1" applyBorder="1">
      <alignment vertical="center"/>
    </xf>
    <xf numFmtId="0" fontId="1" fillId="3" borderId="97" xfId="0" applyFont="1" applyFill="1" applyBorder="1">
      <alignment vertical="center"/>
    </xf>
    <xf numFmtId="0" fontId="26" fillId="3" borderId="97" xfId="0" applyFont="1" applyFill="1" applyBorder="1" applyAlignment="1">
      <alignment vertical="top"/>
    </xf>
    <xf numFmtId="0" fontId="26" fillId="3" borderId="97" xfId="0" applyFont="1" applyFill="1" applyBorder="1" applyAlignment="1">
      <alignment horizontal="left" vertical="top" wrapText="1"/>
    </xf>
    <xf numFmtId="0" fontId="27" fillId="3" borderId="97" xfId="0" applyFont="1" applyFill="1" applyBorder="1" applyAlignment="1">
      <alignment vertical="top" wrapText="1"/>
    </xf>
    <xf numFmtId="0" fontId="26" fillId="3" borderId="97" xfId="0" applyFont="1" applyFill="1" applyBorder="1" applyAlignment="1">
      <alignment vertical="top" wrapText="1"/>
    </xf>
    <xf numFmtId="0" fontId="0" fillId="0" borderId="8" xfId="0" applyBorder="1" applyProtection="1">
      <alignment vertical="center"/>
      <protection locked="0"/>
    </xf>
    <xf numFmtId="0" fontId="0" fillId="0" borderId="2" xfId="0" applyBorder="1" applyProtection="1">
      <alignment vertical="center"/>
      <protection locked="0"/>
    </xf>
    <xf numFmtId="0" fontId="4" fillId="0" borderId="5" xfId="0" applyFont="1" applyBorder="1" applyAlignment="1" applyProtection="1">
      <alignment vertical="center" wrapText="1"/>
      <protection locked="0"/>
    </xf>
    <xf numFmtId="0" fontId="4" fillId="0" borderId="3" xfId="0" applyFont="1" applyBorder="1" applyAlignment="1" applyProtection="1">
      <alignment vertical="center" wrapText="1"/>
      <protection locked="0"/>
    </xf>
    <xf numFmtId="0" fontId="1" fillId="0" borderId="5" xfId="0" applyFont="1" applyBorder="1" applyProtection="1">
      <alignment vertical="center"/>
      <protection locked="0"/>
    </xf>
    <xf numFmtId="0" fontId="1" fillId="0" borderId="3" xfId="0" applyFont="1" applyBorder="1" applyProtection="1">
      <alignment vertical="center"/>
      <protection locked="0"/>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13" fillId="0" borderId="0" xfId="0" applyFont="1" applyAlignment="1">
      <alignment horizontal="center" vertical="center"/>
    </xf>
    <xf numFmtId="0" fontId="6" fillId="0" borderId="0" xfId="0" applyFont="1" applyAlignment="1">
      <alignment horizontal="left" vertical="center"/>
    </xf>
    <xf numFmtId="0" fontId="0" fillId="0" borderId="6" xfId="0" applyBorder="1">
      <alignment vertical="center"/>
    </xf>
    <xf numFmtId="0" fontId="3" fillId="0" borderId="0" xfId="0" applyFont="1" applyAlignment="1">
      <alignment horizontal="left" vertical="center"/>
    </xf>
    <xf numFmtId="0" fontId="0" fillId="0" borderId="15" xfId="0" applyBorder="1" applyAlignment="1">
      <alignment vertical="center" wrapText="1"/>
    </xf>
    <xf numFmtId="0" fontId="0" fillId="0" borderId="16" xfId="0" applyBorder="1" applyAlignment="1">
      <alignment vertical="center" wrapText="1"/>
    </xf>
    <xf numFmtId="0" fontId="0" fillId="0" borderId="17" xfId="0" applyBorder="1">
      <alignment vertical="center"/>
    </xf>
    <xf numFmtId="0" fontId="11" fillId="0" borderId="1" xfId="0" applyFont="1" applyBorder="1" applyAlignment="1">
      <alignment horizontal="center" vertical="center"/>
    </xf>
    <xf numFmtId="0" fontId="3" fillId="0" borderId="18" xfId="0" applyFont="1" applyBorder="1" applyAlignment="1">
      <alignment horizontal="left" vertical="center"/>
    </xf>
    <xf numFmtId="0" fontId="11" fillId="0" borderId="15" xfId="0" applyFont="1" applyBorder="1" applyAlignment="1">
      <alignment horizontal="left" vertical="center"/>
    </xf>
    <xf numFmtId="0" fontId="9" fillId="0" borderId="15" xfId="0" applyFont="1" applyBorder="1" applyAlignment="1">
      <alignment horizontal="left" vertical="center" wrapText="1" shrinkToFit="1"/>
    </xf>
    <xf numFmtId="0" fontId="9" fillId="0" borderId="16" xfId="0" applyFont="1" applyBorder="1" applyAlignment="1">
      <alignment horizontal="left" vertical="center" wrapText="1" shrinkToFit="1"/>
    </xf>
    <xf numFmtId="0" fontId="4" fillId="0" borderId="19" xfId="0" applyFont="1" applyBorder="1" applyAlignment="1">
      <alignment horizontal="right" vertical="center"/>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horizontal="left" vertical="center"/>
    </xf>
    <xf numFmtId="0" fontId="11" fillId="0" borderId="22" xfId="0" applyFont="1" applyBorder="1" applyAlignment="1">
      <alignment horizontal="left" vertical="center"/>
    </xf>
    <xf numFmtId="0" fontId="11" fillId="0" borderId="23" xfId="0" applyFont="1" applyBorder="1" applyAlignment="1">
      <alignment horizontal="left" vertical="center"/>
    </xf>
    <xf numFmtId="0" fontId="3" fillId="0" borderId="24" xfId="0" applyFont="1" applyBorder="1" applyAlignment="1">
      <alignment horizontal="left" vertical="center"/>
    </xf>
    <xf numFmtId="0" fontId="0" fillId="0" borderId="22" xfId="0" applyBorder="1">
      <alignment vertical="center"/>
    </xf>
    <xf numFmtId="0" fontId="11" fillId="0" borderId="22" xfId="0" applyFont="1" applyBorder="1" applyAlignment="1">
      <alignment horizontal="right" vertical="center"/>
    </xf>
    <xf numFmtId="0" fontId="11" fillId="0" borderId="0" xfId="0" applyFont="1" applyAlignment="1">
      <alignment horizontal="left" vertical="center"/>
    </xf>
    <xf numFmtId="0" fontId="11" fillId="0" borderId="19" xfId="0" applyFont="1" applyBorder="1" applyAlignment="1">
      <alignment horizontal="left" vertical="center"/>
    </xf>
    <xf numFmtId="0" fontId="11" fillId="0" borderId="18" xfId="0" applyFont="1" applyBorder="1" applyAlignment="1">
      <alignment horizontal="left" vertical="center"/>
    </xf>
    <xf numFmtId="0" fontId="11" fillId="0" borderId="16" xfId="0" applyFont="1" applyBorder="1" applyAlignment="1">
      <alignment horizontal="left" vertical="center"/>
    </xf>
    <xf numFmtId="0" fontId="3" fillId="0" borderId="26" xfId="0" applyFont="1" applyBorder="1" applyAlignment="1">
      <alignment horizontal="left" vertical="center"/>
    </xf>
    <xf numFmtId="0" fontId="3" fillId="0" borderId="27" xfId="0" applyFont="1" applyBorder="1" applyAlignment="1">
      <alignment horizontal="center" vertical="center"/>
    </xf>
    <xf numFmtId="0" fontId="4" fillId="0" borderId="27" xfId="0" applyFont="1" applyBorder="1" applyAlignment="1">
      <alignment horizontal="left" vertical="center"/>
    </xf>
    <xf numFmtId="0" fontId="0" fillId="0" borderId="27" xfId="0" applyBorder="1" applyAlignment="1">
      <alignment horizontal="center" vertical="center"/>
    </xf>
    <xf numFmtId="0" fontId="0" fillId="0" borderId="28" xfId="0" applyBorder="1" applyAlignment="1">
      <alignment horizontal="left" vertical="center"/>
    </xf>
    <xf numFmtId="0" fontId="11" fillId="0" borderId="1" xfId="0" applyFont="1" applyBorder="1">
      <alignment vertical="center"/>
    </xf>
    <xf numFmtId="0" fontId="3" fillId="0" borderId="29" xfId="0" applyFont="1" applyBorder="1" applyAlignment="1">
      <alignment horizontal="left" vertical="center"/>
    </xf>
    <xf numFmtId="0" fontId="3" fillId="0" borderId="1" xfId="0" applyFont="1" applyBorder="1">
      <alignment vertical="center"/>
    </xf>
    <xf numFmtId="0" fontId="4" fillId="0" borderId="30" xfId="0" applyFont="1" applyBorder="1" applyAlignment="1">
      <alignment horizontal="right" vertical="center"/>
    </xf>
    <xf numFmtId="0" fontId="11" fillId="0" borderId="30" xfId="0" applyFont="1" applyBorder="1" applyAlignment="1">
      <alignment horizontal="left" vertical="center" wrapText="1"/>
    </xf>
    <xf numFmtId="0" fontId="11" fillId="0" borderId="31" xfId="0" applyFont="1" applyBorder="1">
      <alignment vertical="center"/>
    </xf>
    <xf numFmtId="0" fontId="11" fillId="0" borderId="32" xfId="0" applyFont="1" applyBorder="1">
      <alignment vertical="center"/>
    </xf>
    <xf numFmtId="0" fontId="11" fillId="0" borderId="0" xfId="0" applyFont="1">
      <alignment vertical="center"/>
    </xf>
    <xf numFmtId="0" fontId="3" fillId="0" borderId="33" xfId="0" applyFont="1" applyBorder="1">
      <alignment vertical="center"/>
    </xf>
    <xf numFmtId="0" fontId="0" fillId="0" borderId="19" xfId="0" applyBorder="1">
      <alignment vertical="center"/>
    </xf>
    <xf numFmtId="0" fontId="3" fillId="0" borderId="34" xfId="0" applyFont="1" applyBorder="1" applyAlignment="1">
      <alignment horizontal="left" vertical="center"/>
    </xf>
    <xf numFmtId="0" fontId="3" fillId="0" borderId="35" xfId="0" applyFont="1" applyBorder="1">
      <alignment vertical="center"/>
    </xf>
    <xf numFmtId="0" fontId="3" fillId="0" borderId="7" xfId="0" applyFont="1" applyBorder="1" applyAlignment="1">
      <alignment horizontal="left" vertical="center"/>
    </xf>
    <xf numFmtId="0" fontId="3" fillId="0" borderId="7" xfId="0" applyFont="1" applyBorder="1">
      <alignment vertical="center"/>
    </xf>
    <xf numFmtId="0" fontId="3" fillId="0" borderId="38" xfId="0" applyFont="1" applyBorder="1" applyAlignment="1">
      <alignment horizontal="left" vertical="center"/>
    </xf>
    <xf numFmtId="0" fontId="0" fillId="0" borderId="39" xfId="0" applyBorder="1" applyAlignment="1">
      <alignment horizontal="center" vertical="center"/>
    </xf>
    <xf numFmtId="0" fontId="0" fillId="0" borderId="40" xfId="0" applyBorder="1" applyAlignment="1">
      <alignment horizontal="center" vertical="center"/>
    </xf>
    <xf numFmtId="0" fontId="3" fillId="0" borderId="0" xfId="0" applyFont="1"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0" fillId="0" borderId="37" xfId="0" applyBorder="1" applyAlignment="1">
      <alignment horizontal="center" vertical="center"/>
    </xf>
    <xf numFmtId="0" fontId="0" fillId="0" borderId="0" xfId="0" applyAlignment="1">
      <alignment horizontal="left" vertical="center"/>
    </xf>
    <xf numFmtId="0" fontId="1" fillId="0" borderId="0" xfId="1">
      <alignment vertical="center"/>
    </xf>
    <xf numFmtId="0" fontId="9" fillId="6" borderId="44" xfId="1" applyFont="1" applyFill="1" applyBorder="1" applyAlignment="1">
      <alignment horizontal="centerContinuous" vertical="center"/>
    </xf>
    <xf numFmtId="0" fontId="9" fillId="0" borderId="44" xfId="1" applyFont="1" applyBorder="1" applyAlignment="1">
      <alignment horizontal="center" vertical="center"/>
    </xf>
    <xf numFmtId="0" fontId="1" fillId="0" borderId="44" xfId="1" applyBorder="1" applyAlignment="1">
      <alignment horizontal="center" vertical="center"/>
    </xf>
    <xf numFmtId="0" fontId="9" fillId="0" borderId="44" xfId="1" applyFont="1" applyBorder="1" applyAlignment="1">
      <alignment horizontal="center" vertical="center" wrapText="1"/>
    </xf>
    <xf numFmtId="0" fontId="24" fillId="0" borderId="44" xfId="1" applyFont="1" applyBorder="1" applyAlignment="1">
      <alignment horizontal="center" vertical="center" wrapText="1"/>
    </xf>
    <xf numFmtId="0" fontId="1" fillId="0" borderId="44" xfId="1" applyBorder="1" applyAlignment="1">
      <alignment horizontal="center" vertical="center" wrapText="1"/>
    </xf>
    <xf numFmtId="0" fontId="6" fillId="0" borderId="44" xfId="1" applyFont="1" applyBorder="1" applyAlignment="1">
      <alignment horizontal="center" vertical="center" wrapText="1"/>
    </xf>
    <xf numFmtId="0" fontId="6" fillId="0" borderId="44" xfId="1" applyFont="1" applyBorder="1" applyAlignment="1">
      <alignment horizontal="center" vertical="center"/>
    </xf>
    <xf numFmtId="0" fontId="1" fillId="7" borderId="44" xfId="1" applyFill="1" applyBorder="1" applyAlignment="1">
      <alignment horizontal="center" vertical="center" wrapText="1"/>
    </xf>
    <xf numFmtId="0" fontId="0" fillId="8" borderId="44" xfId="0" applyFill="1" applyBorder="1" applyAlignment="1">
      <alignment vertical="center" shrinkToFit="1"/>
    </xf>
    <xf numFmtId="0" fontId="0" fillId="0" borderId="44" xfId="0" applyBorder="1" applyAlignment="1">
      <alignment vertical="center" shrinkToFit="1"/>
    </xf>
    <xf numFmtId="0" fontId="0" fillId="0" borderId="44" xfId="0" applyBorder="1" applyAlignment="1">
      <alignment horizontal="center" vertical="center" shrinkToFit="1"/>
    </xf>
    <xf numFmtId="0" fontId="0" fillId="0" borderId="0" xfId="0" applyAlignment="1">
      <alignment vertical="center" shrinkToFit="1"/>
    </xf>
    <xf numFmtId="0" fontId="0" fillId="0" borderId="44" xfId="0" applyBorder="1" applyAlignment="1">
      <alignment horizontal="left" vertical="center" shrinkToFit="1"/>
    </xf>
    <xf numFmtId="49" fontId="0" fillId="0" borderId="44" xfId="0" applyNumberFormat="1" applyBorder="1" applyAlignment="1">
      <alignment horizontal="left" vertical="center" wrapText="1" shrinkToFit="1"/>
    </xf>
    <xf numFmtId="176" fontId="0" fillId="0" borderId="44" xfId="0" applyNumberFormat="1" applyBorder="1" applyAlignment="1">
      <alignment horizontal="center" vertical="center" shrinkToFit="1"/>
    </xf>
    <xf numFmtId="0" fontId="0" fillId="0" borderId="44" xfId="0" applyBorder="1" applyAlignment="1">
      <alignment horizontal="center" vertical="center" wrapText="1" shrinkToFit="1"/>
    </xf>
    <xf numFmtId="0" fontId="9" fillId="15" borderId="44" xfId="1" applyFont="1" applyFill="1" applyBorder="1" applyAlignment="1">
      <alignment horizontal="center" vertical="center" wrapText="1"/>
    </xf>
    <xf numFmtId="0" fontId="0" fillId="15" borderId="3" xfId="0" applyFill="1" applyBorder="1">
      <alignment vertical="center"/>
    </xf>
    <xf numFmtId="0" fontId="0" fillId="0" borderId="44" xfId="1" applyFont="1" applyBorder="1" applyAlignment="1">
      <alignment horizontal="center" vertical="center" wrapText="1"/>
    </xf>
    <xf numFmtId="0" fontId="0" fillId="0" borderId="44" xfId="0" applyBorder="1" applyAlignment="1">
      <alignment vertical="center" wrapText="1" shrinkToFit="1"/>
    </xf>
    <xf numFmtId="0" fontId="0" fillId="16" borderId="44" xfId="0" applyFill="1" applyBorder="1" applyAlignment="1">
      <alignment vertical="center" shrinkToFit="1"/>
    </xf>
    <xf numFmtId="0" fontId="0" fillId="16" borderId="44" xfId="0" applyFill="1" applyBorder="1" applyAlignment="1">
      <alignment vertical="top" wrapText="1" shrinkToFit="1"/>
    </xf>
    <xf numFmtId="0" fontId="0" fillId="0" borderId="44" xfId="0" applyBorder="1" applyAlignment="1">
      <alignment horizontal="left" vertical="top" wrapText="1" shrinkToFit="1"/>
    </xf>
    <xf numFmtId="0" fontId="0" fillId="0" borderId="44" xfId="0" applyBorder="1" applyAlignment="1">
      <alignment horizontal="right" vertical="center" shrinkToFit="1"/>
    </xf>
    <xf numFmtId="0" fontId="0" fillId="0" borderId="44" xfId="0" applyBorder="1" applyAlignment="1">
      <alignment horizontal="left" vertical="top" shrinkToFit="1"/>
    </xf>
    <xf numFmtId="0" fontId="0" fillId="10" borderId="22" xfId="0" applyFill="1" applyBorder="1">
      <alignment vertical="center"/>
    </xf>
    <xf numFmtId="0" fontId="11" fillId="10" borderId="22" xfId="0" applyFont="1" applyFill="1" applyBorder="1" applyAlignment="1">
      <alignment horizontal="left" vertical="center"/>
    </xf>
    <xf numFmtId="0" fontId="0" fillId="10" borderId="22" xfId="0" applyFill="1" applyBorder="1" applyAlignment="1">
      <alignment horizontal="left" vertical="center"/>
    </xf>
    <xf numFmtId="0" fontId="3" fillId="10" borderId="27" xfId="0" applyFont="1" applyFill="1" applyBorder="1" applyAlignment="1">
      <alignment horizontal="left" vertical="center"/>
    </xf>
    <xf numFmtId="49" fontId="6" fillId="10" borderId="1" xfId="0" applyNumberFormat="1" applyFont="1" applyFill="1" applyBorder="1" applyAlignment="1" applyProtection="1">
      <alignment horizontal="center" vertical="center"/>
      <protection locked="0"/>
    </xf>
    <xf numFmtId="0" fontId="11" fillId="0" borderId="0" xfId="0" applyFont="1" applyAlignment="1">
      <alignment horizontal="center" vertical="center"/>
    </xf>
    <xf numFmtId="0" fontId="1" fillId="15" borderId="3" xfId="0" applyFont="1" applyFill="1" applyBorder="1">
      <alignment vertical="center"/>
    </xf>
    <xf numFmtId="0" fontId="1" fillId="0" borderId="9" xfId="0" applyFont="1" applyBorder="1" applyProtection="1">
      <alignment vertical="center"/>
      <protection locked="0"/>
    </xf>
    <xf numFmtId="0" fontId="1" fillId="0" borderId="5" xfId="0" applyFont="1" applyBorder="1">
      <alignment vertical="center"/>
    </xf>
    <xf numFmtId="0" fontId="1" fillId="16" borderId="3" xfId="0" applyFont="1" applyFill="1" applyBorder="1">
      <alignment vertical="center"/>
    </xf>
    <xf numFmtId="0" fontId="3" fillId="0" borderId="9" xfId="0" applyFont="1" applyBorder="1" applyAlignment="1">
      <alignment horizontal="right" vertical="center"/>
    </xf>
    <xf numFmtId="0" fontId="3" fillId="0" borderId="9" xfId="0" applyFont="1" applyBorder="1" applyAlignment="1">
      <alignment horizontal="left" vertical="center"/>
    </xf>
    <xf numFmtId="0" fontId="0" fillId="10" borderId="19" xfId="0" applyFill="1" applyBorder="1" applyAlignment="1" applyProtection="1">
      <alignment horizontal="left" vertical="center"/>
      <protection locked="0"/>
    </xf>
    <xf numFmtId="0" fontId="0" fillId="0" borderId="0" xfId="0" applyAlignment="1">
      <alignment horizontal="center" vertical="center"/>
    </xf>
    <xf numFmtId="0" fontId="33" fillId="3" borderId="97" xfId="0" applyFont="1" applyFill="1" applyBorder="1" applyAlignment="1">
      <alignment horizontal="left" vertical="top" wrapText="1"/>
    </xf>
    <xf numFmtId="0" fontId="3" fillId="4" borderId="19" xfId="0" applyFont="1" applyFill="1" applyBorder="1" applyAlignment="1">
      <alignment horizontal="left" vertical="center" wrapText="1"/>
    </xf>
    <xf numFmtId="0" fontId="11" fillId="0" borderId="31" xfId="0" applyFont="1" applyBorder="1" applyAlignment="1">
      <alignment horizontal="right" vertical="center"/>
    </xf>
    <xf numFmtId="0" fontId="11" fillId="0" borderId="31" xfId="0" applyFont="1" applyBorder="1" applyAlignment="1">
      <alignment horizontal="center" vertical="center"/>
    </xf>
    <xf numFmtId="0" fontId="3" fillId="0" borderId="0" xfId="0" applyFont="1" applyAlignment="1">
      <alignment horizontal="right" vertical="center"/>
    </xf>
    <xf numFmtId="0" fontId="0" fillId="10" borderId="31" xfId="0" applyFill="1" applyBorder="1">
      <alignment vertical="center"/>
    </xf>
    <xf numFmtId="0" fontId="0" fillId="2" borderId="48" xfId="0" applyFill="1" applyBorder="1">
      <alignment vertical="center"/>
    </xf>
    <xf numFmtId="0" fontId="3" fillId="0" borderId="0" xfId="0" applyFont="1" applyAlignment="1">
      <alignment horizontal="center" vertical="center" wrapText="1"/>
    </xf>
    <xf numFmtId="0" fontId="3" fillId="0" borderId="0" xfId="0" applyFont="1">
      <alignment vertical="center"/>
    </xf>
    <xf numFmtId="0" fontId="3" fillId="0" borderId="19" xfId="0" applyFont="1" applyBorder="1">
      <alignment vertical="center"/>
    </xf>
    <xf numFmtId="0" fontId="3" fillId="0" borderId="0" xfId="0" applyFont="1" applyAlignment="1" applyProtection="1">
      <alignment horizontal="left"/>
      <protection locked="0"/>
    </xf>
    <xf numFmtId="0" fontId="11" fillId="10" borderId="19" xfId="0" applyFont="1" applyFill="1" applyBorder="1" applyAlignment="1" applyProtection="1">
      <alignment vertical="top" wrapText="1"/>
      <protection locked="0"/>
    </xf>
    <xf numFmtId="0" fontId="11" fillId="10" borderId="26" xfId="0" applyFont="1" applyFill="1" applyBorder="1" applyAlignment="1" applyProtection="1">
      <alignment vertical="top" wrapText="1"/>
      <protection locked="0"/>
    </xf>
    <xf numFmtId="0" fontId="11" fillId="10" borderId="27" xfId="0" applyFont="1" applyFill="1" applyBorder="1" applyAlignment="1" applyProtection="1">
      <alignment vertical="top" wrapText="1"/>
      <protection locked="0"/>
    </xf>
    <xf numFmtId="0" fontId="11" fillId="0" borderId="27" xfId="0" applyFont="1" applyBorder="1" applyProtection="1">
      <alignment vertical="center"/>
      <protection locked="0"/>
    </xf>
    <xf numFmtId="0" fontId="1" fillId="0" borderId="97" xfId="0" applyFont="1" applyBorder="1">
      <alignment vertical="center"/>
    </xf>
    <xf numFmtId="0" fontId="1" fillId="0" borderId="98" xfId="0" applyFont="1" applyBorder="1">
      <alignment vertical="center"/>
    </xf>
    <xf numFmtId="0" fontId="11" fillId="10" borderId="58" xfId="0" applyFont="1" applyFill="1" applyBorder="1" applyAlignment="1" applyProtection="1">
      <alignment vertical="top" wrapText="1"/>
      <protection locked="0"/>
    </xf>
    <xf numFmtId="0" fontId="0" fillId="0" borderId="36" xfId="0" applyBorder="1" applyAlignment="1">
      <alignment horizontal="center" vertical="center"/>
    </xf>
    <xf numFmtId="0" fontId="3" fillId="0" borderId="31" xfId="0" applyFont="1" applyBorder="1" applyAlignment="1">
      <alignment horizontal="center" vertical="center"/>
    </xf>
    <xf numFmtId="0" fontId="3" fillId="6" borderId="7" xfId="0" applyFont="1" applyFill="1" applyBorder="1" applyAlignment="1" applyProtection="1">
      <alignment horizontal="center" vertical="center"/>
      <protection locked="0"/>
    </xf>
    <xf numFmtId="0" fontId="0" fillId="17" borderId="31" xfId="0" applyFill="1" applyBorder="1">
      <alignment vertical="center"/>
    </xf>
    <xf numFmtId="0" fontId="0" fillId="17" borderId="48" xfId="0" applyFill="1" applyBorder="1">
      <alignment vertical="center"/>
    </xf>
    <xf numFmtId="0" fontId="0" fillId="18" borderId="31" xfId="0" applyFill="1" applyBorder="1">
      <alignment vertical="center"/>
    </xf>
    <xf numFmtId="0" fontId="11" fillId="18" borderId="22" xfId="0" applyFont="1" applyFill="1" applyBorder="1" applyAlignment="1">
      <alignment horizontal="left" vertical="center"/>
    </xf>
    <xf numFmtId="0" fontId="29" fillId="0" borderId="21" xfId="0" applyFont="1" applyBorder="1" applyAlignment="1">
      <alignment vertical="center" wrapText="1"/>
    </xf>
    <xf numFmtId="0" fontId="11" fillId="0" borderId="105" xfId="0" applyFont="1" applyBorder="1" applyProtection="1">
      <alignment vertical="center"/>
      <protection locked="0"/>
    </xf>
    <xf numFmtId="0" fontId="5" fillId="0" borderId="21" xfId="0" applyFont="1" applyBorder="1">
      <alignment vertical="center"/>
    </xf>
    <xf numFmtId="0" fontId="3" fillId="0" borderId="45" xfId="0" applyFont="1" applyBorder="1" applyAlignment="1">
      <alignment horizontal="left" vertical="center"/>
    </xf>
    <xf numFmtId="0" fontId="0" fillId="0" borderId="36" xfId="0" applyBorder="1" applyAlignment="1">
      <alignment horizontal="right" vertical="center"/>
    </xf>
    <xf numFmtId="0" fontId="0" fillId="0" borderId="36" xfId="0" applyBorder="1">
      <alignment vertical="center"/>
    </xf>
    <xf numFmtId="0" fontId="3" fillId="0" borderId="36" xfId="0" applyFont="1" applyBorder="1" applyAlignment="1">
      <alignment horizontal="left" vertical="center" wrapText="1"/>
    </xf>
    <xf numFmtId="0" fontId="0" fillId="0" borderId="15" xfId="0" applyBorder="1">
      <alignment vertical="center"/>
    </xf>
    <xf numFmtId="0" fontId="0" fillId="0" borderId="16" xfId="0" applyBorder="1">
      <alignment vertical="center"/>
    </xf>
    <xf numFmtId="0" fontId="0" fillId="10" borderId="15" xfId="0" applyFill="1" applyBorder="1">
      <alignment vertical="center"/>
    </xf>
    <xf numFmtId="0" fontId="3" fillId="18" borderId="31" xfId="0" applyFont="1" applyFill="1" applyBorder="1">
      <alignment vertical="center"/>
    </xf>
    <xf numFmtId="0" fontId="3" fillId="18" borderId="13" xfId="0" applyFont="1" applyFill="1" applyBorder="1">
      <alignment vertical="center"/>
    </xf>
    <xf numFmtId="0" fontId="3" fillId="0" borderId="18"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4" borderId="17" xfId="0" applyFont="1" applyFill="1" applyBorder="1" applyAlignment="1">
      <alignment horizontal="left" vertical="center"/>
    </xf>
    <xf numFmtId="0" fontId="3" fillId="4" borderId="1" xfId="0" applyFont="1" applyFill="1" applyBorder="1" applyAlignment="1">
      <alignment horizontal="left" vertical="center"/>
    </xf>
    <xf numFmtId="0" fontId="3" fillId="4" borderId="30" xfId="0" applyFont="1" applyFill="1" applyBorder="1" applyAlignment="1">
      <alignment horizontal="left" vertical="center"/>
    </xf>
    <xf numFmtId="0" fontId="3" fillId="4" borderId="27" xfId="0" applyFont="1" applyFill="1" applyBorder="1" applyAlignment="1">
      <alignment horizontal="left" vertical="center" wrapText="1"/>
    </xf>
    <xf numFmtId="0" fontId="3" fillId="4" borderId="28" xfId="0" applyFont="1" applyFill="1" applyBorder="1" applyAlignment="1">
      <alignment horizontal="left" vertical="center" wrapText="1"/>
    </xf>
    <xf numFmtId="0" fontId="28" fillId="0" borderId="51" xfId="0" applyFont="1" applyBorder="1" applyAlignment="1">
      <alignment horizontal="left" vertical="center" wrapText="1"/>
    </xf>
    <xf numFmtId="0" fontId="3" fillId="0" borderId="6" xfId="0" applyFont="1" applyBorder="1" applyAlignment="1">
      <alignment horizontal="left" vertical="center" wrapText="1"/>
    </xf>
    <xf numFmtId="0" fontId="26" fillId="3" borderId="97" xfId="0" applyFont="1" applyFill="1" applyBorder="1">
      <alignment vertical="center"/>
    </xf>
    <xf numFmtId="0" fontId="3" fillId="0" borderId="76" xfId="0" applyFont="1" applyBorder="1" applyAlignment="1">
      <alignment horizontal="left" vertical="center" wrapText="1"/>
    </xf>
    <xf numFmtId="0" fontId="3" fillId="0" borderId="93" xfId="0" applyFont="1" applyBorder="1" applyAlignment="1">
      <alignment horizontal="left" vertical="center" wrapText="1"/>
    </xf>
    <xf numFmtId="0" fontId="0" fillId="18" borderId="76" xfId="0" applyFill="1" applyBorder="1" applyAlignment="1">
      <alignment horizontal="center" vertical="center"/>
    </xf>
    <xf numFmtId="0" fontId="33" fillId="3" borderId="97" xfId="0" applyFont="1" applyFill="1" applyBorder="1" applyAlignment="1">
      <alignment horizontal="left" vertical="top" wrapText="1"/>
    </xf>
    <xf numFmtId="0" fontId="34" fillId="3" borderId="97" xfId="0" applyFont="1" applyFill="1" applyBorder="1" applyAlignment="1">
      <alignment horizontal="left" vertical="top" wrapText="1"/>
    </xf>
    <xf numFmtId="0" fontId="0" fillId="10" borderId="1" xfId="0" applyFill="1" applyBorder="1" applyAlignment="1" applyProtection="1">
      <alignment horizontal="center" vertical="center"/>
      <protection locked="0"/>
    </xf>
    <xf numFmtId="0" fontId="11" fillId="10" borderId="1" xfId="0" applyFont="1" applyFill="1" applyBorder="1" applyAlignment="1" applyProtection="1">
      <alignment horizontal="center" vertical="center" wrapText="1"/>
      <protection locked="0"/>
    </xf>
    <xf numFmtId="0" fontId="3" fillId="0" borderId="91" xfId="0" applyFont="1" applyBorder="1" applyAlignment="1">
      <alignment horizontal="left" vertical="center"/>
    </xf>
    <xf numFmtId="0" fontId="11" fillId="6" borderId="33" xfId="0" applyFont="1" applyFill="1" applyBorder="1" applyAlignment="1" applyProtection="1">
      <alignment horizontal="left" vertical="top"/>
      <protection locked="0"/>
    </xf>
    <xf numFmtId="0" fontId="11" fillId="6" borderId="0" xfId="0" applyFont="1" applyFill="1" applyAlignment="1" applyProtection="1">
      <alignment horizontal="left" vertical="top"/>
      <protection locked="0"/>
    </xf>
    <xf numFmtId="0" fontId="11" fillId="6" borderId="19" xfId="0" applyFont="1" applyFill="1" applyBorder="1" applyAlignment="1" applyProtection="1">
      <alignment horizontal="left" vertical="top"/>
      <protection locked="0"/>
    </xf>
    <xf numFmtId="0" fontId="11" fillId="6" borderId="96" xfId="0" applyFont="1" applyFill="1" applyBorder="1" applyAlignment="1" applyProtection="1">
      <alignment horizontal="left" vertical="top"/>
      <protection locked="0"/>
    </xf>
    <xf numFmtId="0" fontId="11" fillId="6" borderId="27" xfId="0" applyFont="1" applyFill="1" applyBorder="1" applyAlignment="1" applyProtection="1">
      <alignment horizontal="left" vertical="top"/>
      <protection locked="0"/>
    </xf>
    <xf numFmtId="0" fontId="11" fillId="6" borderId="28" xfId="0" applyFont="1" applyFill="1" applyBorder="1" applyAlignment="1" applyProtection="1">
      <alignment horizontal="left" vertical="top"/>
      <protection locked="0"/>
    </xf>
    <xf numFmtId="0" fontId="11" fillId="10" borderId="33" xfId="0" applyFont="1" applyFill="1" applyBorder="1" applyAlignment="1" applyProtection="1">
      <alignment horizontal="left" vertical="top"/>
      <protection locked="0"/>
    </xf>
    <xf numFmtId="0" fontId="11" fillId="10" borderId="0" xfId="0" applyFont="1" applyFill="1" applyAlignment="1" applyProtection="1">
      <alignment horizontal="left" vertical="top"/>
      <protection locked="0"/>
    </xf>
    <xf numFmtId="0" fontId="11" fillId="10" borderId="19" xfId="0" applyFont="1" applyFill="1" applyBorder="1" applyAlignment="1" applyProtection="1">
      <alignment horizontal="left" vertical="top"/>
      <protection locked="0"/>
    </xf>
    <xf numFmtId="0" fontId="11" fillId="10" borderId="94" xfId="0" applyFont="1" applyFill="1" applyBorder="1" applyAlignment="1" applyProtection="1">
      <alignment horizontal="left" vertical="top"/>
      <protection locked="0"/>
    </xf>
    <xf numFmtId="0" fontId="11" fillId="10" borderId="87" xfId="0" applyFont="1" applyFill="1" applyBorder="1" applyAlignment="1" applyProtection="1">
      <alignment horizontal="left" vertical="top"/>
      <protection locked="0"/>
    </xf>
    <xf numFmtId="0" fontId="11" fillId="10" borderId="95" xfId="0" applyFont="1" applyFill="1" applyBorder="1" applyAlignment="1" applyProtection="1">
      <alignment horizontal="left" vertical="top"/>
      <protection locked="0"/>
    </xf>
    <xf numFmtId="0" fontId="3" fillId="0" borderId="29" xfId="0" applyFont="1" applyBorder="1" applyAlignment="1">
      <alignment horizontal="left" vertical="center" shrinkToFit="1"/>
    </xf>
    <xf numFmtId="0" fontId="3" fillId="0" borderId="1" xfId="0" applyFont="1" applyBorder="1" applyAlignment="1">
      <alignment vertical="center" shrinkToFit="1"/>
    </xf>
    <xf numFmtId="0" fontId="11" fillId="0" borderId="51" xfId="0" applyFont="1" applyBorder="1" applyAlignment="1">
      <alignment horizontal="center" vertical="center"/>
    </xf>
    <xf numFmtId="0" fontId="11" fillId="0" borderId="6" xfId="0" applyFont="1" applyBorder="1" applyAlignment="1">
      <alignment horizontal="center" vertical="center"/>
    </xf>
    <xf numFmtId="0" fontId="11" fillId="0" borderId="84" xfId="0" applyFont="1" applyBorder="1" applyAlignment="1">
      <alignment horizontal="center" vertical="center"/>
    </xf>
    <xf numFmtId="0" fontId="11" fillId="0" borderId="52" xfId="0" applyFont="1" applyBorder="1" applyAlignment="1">
      <alignment horizontal="center" vertical="center"/>
    </xf>
    <xf numFmtId="0" fontId="11" fillId="0" borderId="31" xfId="0" applyFont="1" applyBorder="1" applyAlignment="1">
      <alignment horizontal="center" vertical="center"/>
    </xf>
    <xf numFmtId="0" fontId="11" fillId="0" borderId="83" xfId="0" applyFont="1" applyBorder="1" applyAlignment="1">
      <alignment horizontal="center" vertical="center"/>
    </xf>
    <xf numFmtId="0" fontId="0" fillId="0" borderId="45" xfId="0" applyBorder="1" applyAlignment="1">
      <alignment horizontal="center" vertical="center"/>
    </xf>
    <xf numFmtId="0" fontId="0" fillId="0" borderId="36" xfId="0" applyBorder="1" applyAlignment="1">
      <alignment horizontal="center" vertical="center"/>
    </xf>
    <xf numFmtId="0" fontId="0" fillId="0" borderId="82" xfId="0" applyBorder="1" applyAlignment="1">
      <alignment horizontal="center" vertical="center"/>
    </xf>
    <xf numFmtId="0" fontId="3" fillId="4" borderId="18" xfId="0" applyFont="1" applyFill="1" applyBorder="1" applyAlignment="1">
      <alignment horizontal="left" vertical="center" wrapText="1"/>
    </xf>
    <xf numFmtId="0" fontId="3" fillId="4" borderId="15" xfId="0" applyFont="1" applyFill="1" applyBorder="1" applyAlignment="1">
      <alignment horizontal="left" vertical="center" wrapText="1"/>
    </xf>
    <xf numFmtId="0" fontId="3" fillId="4" borderId="16" xfId="0" applyFont="1" applyFill="1" applyBorder="1" applyAlignment="1">
      <alignment horizontal="left" vertical="center" wrapText="1"/>
    </xf>
    <xf numFmtId="0" fontId="3" fillId="4" borderId="26" xfId="0" applyFont="1" applyFill="1" applyBorder="1" applyAlignment="1">
      <alignment horizontal="left" vertical="center" wrapText="1"/>
    </xf>
    <xf numFmtId="0" fontId="3" fillId="0" borderId="73" xfId="0" applyFont="1" applyBorder="1" applyAlignment="1">
      <alignment horizontal="center" vertical="center"/>
    </xf>
    <xf numFmtId="0" fontId="0" fillId="0" borderId="43" xfId="0" applyBorder="1" applyAlignment="1">
      <alignment horizontal="center" vertical="center"/>
    </xf>
    <xf numFmtId="0" fontId="0" fillId="0" borderId="1" xfId="0" applyBorder="1" applyAlignment="1">
      <alignment horizontal="center" vertical="center"/>
    </xf>
    <xf numFmtId="0" fontId="0" fillId="0" borderId="85" xfId="0" applyBorder="1" applyAlignment="1">
      <alignment horizontal="center" vertical="center"/>
    </xf>
    <xf numFmtId="0" fontId="3" fillId="0" borderId="51" xfId="0" applyFont="1" applyBorder="1" applyAlignment="1">
      <alignment horizontal="left" vertical="center"/>
    </xf>
    <xf numFmtId="0" fontId="3" fillId="0" borderId="6" xfId="0" applyFont="1" applyBorder="1" applyAlignment="1">
      <alignment horizontal="left" vertical="center"/>
    </xf>
    <xf numFmtId="0" fontId="3" fillId="0" borderId="14" xfId="0" applyFont="1" applyBorder="1" applyAlignment="1">
      <alignment horizontal="left" vertical="center"/>
    </xf>
    <xf numFmtId="0" fontId="0" fillId="10" borderId="92" xfId="0" applyFill="1" applyBorder="1" applyAlignment="1">
      <alignment horizontal="center" vertical="center"/>
    </xf>
    <xf numFmtId="0" fontId="0" fillId="10" borderId="76" xfId="0" applyFill="1" applyBorder="1" applyAlignment="1">
      <alignment horizontal="center" vertical="center"/>
    </xf>
    <xf numFmtId="0" fontId="11" fillId="0" borderId="75" xfId="0" applyFont="1" applyBorder="1" applyAlignment="1">
      <alignment horizontal="center" vertical="center"/>
    </xf>
    <xf numFmtId="0" fontId="11" fillId="0" borderId="76" xfId="0" applyFont="1" applyBorder="1" applyAlignment="1">
      <alignment horizontal="center" vertical="center"/>
    </xf>
    <xf numFmtId="0" fontId="11" fillId="0" borderId="77" xfId="0" applyFont="1" applyBorder="1" applyAlignment="1">
      <alignment horizontal="center" vertical="center"/>
    </xf>
    <xf numFmtId="0" fontId="0" fillId="0" borderId="0" xfId="0" applyAlignment="1">
      <alignment horizontal="center" vertical="center"/>
    </xf>
    <xf numFmtId="0" fontId="0" fillId="0" borderId="31" xfId="0" applyBorder="1" applyAlignment="1">
      <alignment horizontal="center" vertical="center"/>
    </xf>
    <xf numFmtId="0" fontId="3" fillId="18" borderId="27" xfId="0" applyFont="1" applyFill="1" applyBorder="1" applyAlignment="1">
      <alignment horizontal="center" vertical="center"/>
    </xf>
    <xf numFmtId="0" fontId="26" fillId="3" borderId="97" xfId="0" applyFont="1" applyFill="1" applyBorder="1" applyAlignment="1">
      <alignment horizontal="left" vertical="center"/>
    </xf>
    <xf numFmtId="0" fontId="26" fillId="3" borderId="97" xfId="0" applyFont="1" applyFill="1" applyBorder="1" applyAlignment="1">
      <alignment horizontal="left" vertical="top" wrapText="1"/>
    </xf>
    <xf numFmtId="177" fontId="11" fillId="18" borderId="65" xfId="0" applyNumberFormat="1" applyFont="1" applyFill="1" applyBorder="1" applyAlignment="1" applyProtection="1">
      <alignment horizontal="center" vertical="center"/>
      <protection locked="0"/>
    </xf>
    <xf numFmtId="0" fontId="11" fillId="0" borderId="65" xfId="0" applyFont="1" applyBorder="1" applyAlignment="1">
      <alignment horizontal="center" vertical="center"/>
    </xf>
    <xf numFmtId="49" fontId="0" fillId="10" borderId="22" xfId="0" applyNumberFormat="1" applyFill="1" applyBorder="1" applyAlignment="1" applyProtection="1">
      <alignment horizontal="left" vertical="top"/>
      <protection locked="0"/>
    </xf>
    <xf numFmtId="49" fontId="0" fillId="10" borderId="23" xfId="0" applyNumberFormat="1" applyFill="1" applyBorder="1" applyAlignment="1" applyProtection="1">
      <alignment horizontal="left" vertical="top"/>
      <protection locked="0"/>
    </xf>
    <xf numFmtId="0" fontId="11" fillId="0" borderId="24"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4" xfId="0" applyFont="1" applyBorder="1" applyAlignment="1">
      <alignment horizontal="center" vertical="center" shrinkToFit="1"/>
    </xf>
    <xf numFmtId="0" fontId="0" fillId="0" borderId="22" xfId="0" applyBorder="1" applyAlignment="1">
      <alignment vertical="center" shrinkToFit="1"/>
    </xf>
    <xf numFmtId="0" fontId="3" fillId="9" borderId="68" xfId="0" applyFont="1" applyFill="1" applyBorder="1" applyAlignment="1">
      <alignment horizontal="left" vertical="center"/>
    </xf>
    <xf numFmtId="0" fontId="3" fillId="9" borderId="69" xfId="0" applyFont="1" applyFill="1" applyBorder="1" applyAlignment="1">
      <alignment horizontal="left" vertical="center"/>
    </xf>
    <xf numFmtId="0" fontId="3" fillId="9" borderId="70" xfId="0" applyFont="1" applyFill="1" applyBorder="1" applyAlignment="1">
      <alignment horizontal="left" vertical="center"/>
    </xf>
    <xf numFmtId="0" fontId="11" fillId="0" borderId="22" xfId="0" applyFont="1" applyBorder="1" applyAlignment="1">
      <alignment horizontal="center" vertical="center"/>
    </xf>
    <xf numFmtId="0" fontId="11" fillId="0" borderId="61" xfId="0" applyFont="1" applyBorder="1" applyAlignment="1">
      <alignment horizontal="center" vertical="center"/>
    </xf>
    <xf numFmtId="0" fontId="4" fillId="10" borderId="55" xfId="0" applyFont="1" applyFill="1" applyBorder="1" applyAlignment="1" applyProtection="1">
      <alignment horizontal="left" vertical="center"/>
      <protection locked="0"/>
    </xf>
    <xf numFmtId="0" fontId="0" fillId="10" borderId="55" xfId="0" applyFill="1" applyBorder="1" applyAlignment="1" applyProtection="1">
      <alignment horizontal="left" vertical="center"/>
      <protection locked="0"/>
    </xf>
    <xf numFmtId="0" fontId="0" fillId="10" borderId="56" xfId="0" applyFill="1" applyBorder="1" applyAlignment="1" applyProtection="1">
      <alignment horizontal="left" vertical="center"/>
      <protection locked="0"/>
    </xf>
    <xf numFmtId="0" fontId="3" fillId="0" borderId="9" xfId="0" applyFont="1" applyBorder="1" applyAlignment="1">
      <alignment horizontal="right" vertical="center"/>
    </xf>
    <xf numFmtId="0" fontId="3" fillId="0" borderId="0" xfId="0" applyFont="1" applyAlignment="1">
      <alignment horizontal="right" vertical="center"/>
    </xf>
    <xf numFmtId="49" fontId="6" fillId="0" borderId="0" xfId="0" applyNumberFormat="1" applyFont="1" applyAlignment="1" applyProtection="1">
      <alignment horizontal="center" vertical="center"/>
      <protection locked="0"/>
    </xf>
    <xf numFmtId="0" fontId="3" fillId="0" borderId="52" xfId="0" applyFont="1" applyBorder="1" applyAlignment="1">
      <alignment horizontal="right" vertical="center"/>
    </xf>
    <xf numFmtId="0" fontId="3" fillId="0" borderId="31" xfId="0" applyFont="1" applyBorder="1" applyAlignment="1">
      <alignment horizontal="right" vertical="center"/>
    </xf>
    <xf numFmtId="49" fontId="6" fillId="17" borderId="31" xfId="0" applyNumberFormat="1" applyFont="1" applyFill="1" applyBorder="1" applyAlignment="1" applyProtection="1">
      <alignment horizontal="center" vertical="center"/>
      <protection locked="0"/>
    </xf>
    <xf numFmtId="0" fontId="4" fillId="19" borderId="55" xfId="0" applyFont="1" applyFill="1" applyBorder="1" applyAlignment="1" applyProtection="1">
      <alignment horizontal="left" vertical="center"/>
      <protection locked="0"/>
    </xf>
    <xf numFmtId="0" fontId="0" fillId="19" borderId="55" xfId="0" applyFill="1" applyBorder="1" applyAlignment="1" applyProtection="1">
      <alignment horizontal="left" vertical="center"/>
      <protection locked="0"/>
    </xf>
    <xf numFmtId="0" fontId="0" fillId="19" borderId="56" xfId="0" applyFill="1" applyBorder="1" applyAlignment="1" applyProtection="1">
      <alignment horizontal="left" vertical="center"/>
      <protection locked="0"/>
    </xf>
    <xf numFmtId="0" fontId="11" fillId="0" borderId="0" xfId="0" applyFont="1" applyAlignment="1">
      <alignment horizontal="right" vertical="center"/>
    </xf>
    <xf numFmtId="0" fontId="31" fillId="0" borderId="0" xfId="0" applyFont="1" applyAlignment="1">
      <alignment horizontal="left" vertical="center"/>
    </xf>
    <xf numFmtId="49" fontId="6" fillId="10" borderId="1" xfId="0" applyNumberFormat="1" applyFont="1" applyFill="1" applyBorder="1" applyAlignment="1" applyProtection="1">
      <alignment horizontal="center" vertical="center"/>
      <protection locked="0"/>
    </xf>
    <xf numFmtId="0" fontId="32" fillId="3" borderId="99" xfId="0" applyFont="1" applyFill="1" applyBorder="1" applyAlignment="1">
      <alignment horizontal="center" vertical="center"/>
    </xf>
    <xf numFmtId="0" fontId="32" fillId="3" borderId="97" xfId="0" applyFont="1" applyFill="1" applyBorder="1" applyAlignment="1">
      <alignment horizontal="center" vertical="center"/>
    </xf>
    <xf numFmtId="0" fontId="0" fillId="0" borderId="46" xfId="0" applyBorder="1" applyAlignment="1">
      <alignment horizontal="center" vertical="center"/>
    </xf>
    <xf numFmtId="0" fontId="0" fillId="0" borderId="21" xfId="0" applyBorder="1" applyAlignment="1">
      <alignment horizontal="center" vertical="center"/>
    </xf>
    <xf numFmtId="0" fontId="11" fillId="0" borderId="17" xfId="0" applyFont="1" applyBorder="1" applyAlignment="1">
      <alignment horizontal="center" vertical="center"/>
    </xf>
    <xf numFmtId="0" fontId="11" fillId="0" borderId="1" xfId="0" applyFont="1" applyBorder="1" applyAlignment="1">
      <alignment horizontal="center" vertical="center"/>
    </xf>
    <xf numFmtId="0" fontId="11" fillId="0" borderId="85" xfId="0" applyFont="1" applyBorder="1" applyAlignment="1">
      <alignment horizontal="center" vertical="center"/>
    </xf>
    <xf numFmtId="0" fontId="3" fillId="0" borderId="80" xfId="0" applyFont="1" applyBorder="1" applyAlignment="1">
      <alignment horizontal="center" vertical="center"/>
    </xf>
    <xf numFmtId="0" fontId="3" fillId="0" borderId="43" xfId="0" applyFont="1" applyBorder="1" applyAlignment="1">
      <alignment horizontal="left" vertical="center" shrinkToFit="1"/>
    </xf>
    <xf numFmtId="0" fontId="0" fillId="0" borderId="1" xfId="0" applyBorder="1" applyAlignment="1">
      <alignment horizontal="left" vertical="center" shrinkToFit="1"/>
    </xf>
    <xf numFmtId="0" fontId="11" fillId="0" borderId="43" xfId="0" applyFont="1" applyBorder="1" applyAlignment="1">
      <alignment horizontal="left" vertical="center" shrinkToFit="1"/>
    </xf>
    <xf numFmtId="0" fontId="11" fillId="0" borderId="1" xfId="0" applyFont="1" applyBorder="1" applyAlignment="1">
      <alignment horizontal="left" vertical="center" shrinkToFit="1"/>
    </xf>
    <xf numFmtId="0" fontId="11" fillId="10" borderId="1" xfId="0" applyFont="1" applyFill="1" applyBorder="1" applyAlignment="1" applyProtection="1">
      <alignment horizontal="center" vertical="center"/>
      <protection locked="0"/>
    </xf>
    <xf numFmtId="0" fontId="0" fillId="6" borderId="31" xfId="0" applyFill="1" applyBorder="1" applyAlignment="1" applyProtection="1">
      <alignment horizontal="center" vertical="center"/>
      <protection locked="0"/>
    </xf>
    <xf numFmtId="0" fontId="0" fillId="0" borderId="52" xfId="0" applyBorder="1" applyAlignment="1">
      <alignment horizontal="center" vertical="center"/>
    </xf>
    <xf numFmtId="0" fontId="0" fillId="10" borderId="31" xfId="0" applyFill="1" applyBorder="1" applyAlignment="1">
      <alignment horizontal="center" vertical="center"/>
    </xf>
    <xf numFmtId="0" fontId="3" fillId="18" borderId="4" xfId="0" applyFont="1" applyFill="1" applyBorder="1" applyAlignment="1" applyProtection="1">
      <alignment horizontal="center" vertical="center"/>
      <protection locked="0"/>
    </xf>
    <xf numFmtId="0" fontId="0" fillId="6" borderId="1" xfId="0" applyFill="1" applyBorder="1" applyAlignment="1" applyProtection="1">
      <alignment horizontal="center" vertical="center"/>
      <protection locked="0"/>
    </xf>
    <xf numFmtId="0" fontId="0" fillId="6" borderId="15" xfId="0" applyFill="1" applyBorder="1" applyAlignment="1" applyProtection="1">
      <alignment horizontal="center" vertical="center"/>
      <protection locked="0"/>
    </xf>
    <xf numFmtId="0" fontId="0" fillId="18" borderId="1" xfId="0" applyFill="1" applyBorder="1" applyAlignment="1">
      <alignment horizontal="center" vertical="center"/>
    </xf>
    <xf numFmtId="0" fontId="11" fillId="0" borderId="71" xfId="0" applyFont="1" applyBorder="1" applyAlignment="1">
      <alignment horizontal="left" vertical="center" shrinkToFit="1"/>
    </xf>
    <xf numFmtId="0" fontId="0" fillId="0" borderId="32" xfId="0" applyBorder="1" applyAlignment="1">
      <alignment horizontal="left" vertical="center" shrinkToFit="1"/>
    </xf>
    <xf numFmtId="0" fontId="3" fillId="4" borderId="0" xfId="0" applyFont="1" applyFill="1" applyAlignment="1">
      <alignment horizontal="left" vertical="top" wrapText="1"/>
    </xf>
    <xf numFmtId="0" fontId="3" fillId="4" borderId="19" xfId="0" applyFont="1" applyFill="1" applyBorder="1" applyAlignment="1">
      <alignment horizontal="left" vertical="top" wrapText="1"/>
    </xf>
    <xf numFmtId="0" fontId="3" fillId="4" borderId="27" xfId="0" applyFont="1" applyFill="1" applyBorder="1" applyAlignment="1">
      <alignment horizontal="left" vertical="top" wrapText="1"/>
    </xf>
    <xf numFmtId="0" fontId="3" fillId="4" borderId="28" xfId="0" applyFont="1" applyFill="1" applyBorder="1" applyAlignment="1">
      <alignment horizontal="left" vertical="top" wrapText="1"/>
    </xf>
    <xf numFmtId="0" fontId="11" fillId="10" borderId="59" xfId="0" applyFont="1" applyFill="1" applyBorder="1" applyAlignment="1">
      <alignment horizontal="left" vertical="center"/>
    </xf>
    <xf numFmtId="0" fontId="11" fillId="10" borderId="9" xfId="0" applyFont="1" applyFill="1" applyBorder="1" applyAlignment="1">
      <alignment horizontal="left" vertical="center"/>
    </xf>
    <xf numFmtId="0" fontId="0" fillId="10" borderId="9" xfId="0" applyFill="1" applyBorder="1" applyAlignment="1">
      <alignment horizontal="left" vertical="center"/>
    </xf>
    <xf numFmtId="0" fontId="6" fillId="0" borderId="22" xfId="0" applyFont="1" applyBorder="1" applyAlignment="1">
      <alignment horizontal="left" vertical="center" indent="1"/>
    </xf>
    <xf numFmtId="0" fontId="6" fillId="0" borderId="61" xfId="0" applyFont="1" applyBorder="1" applyAlignment="1">
      <alignment horizontal="left" vertical="center" indent="1"/>
    </xf>
    <xf numFmtId="0" fontId="6" fillId="0" borderId="0" xfId="0" applyFont="1" applyAlignment="1">
      <alignment horizontal="left" vertical="center" indent="1"/>
    </xf>
    <xf numFmtId="0" fontId="6" fillId="0" borderId="62" xfId="0" applyFont="1" applyBorder="1" applyAlignment="1">
      <alignment horizontal="left" vertical="center" indent="1"/>
    </xf>
    <xf numFmtId="0" fontId="0" fillId="10" borderId="52" xfId="0" applyFill="1" applyBorder="1" applyAlignment="1">
      <alignment horizontal="left" vertical="center"/>
    </xf>
    <xf numFmtId="0" fontId="6" fillId="0" borderId="31" xfId="0" applyFont="1" applyBorder="1" applyAlignment="1">
      <alignment horizontal="left" vertical="center" indent="1"/>
    </xf>
    <xf numFmtId="0" fontId="6" fillId="0" borderId="67" xfId="0" applyFont="1" applyBorder="1" applyAlignment="1">
      <alignment horizontal="left" vertical="center" indent="1"/>
    </xf>
    <xf numFmtId="0" fontId="11" fillId="10" borderId="9" xfId="0" applyFont="1" applyFill="1" applyBorder="1" applyAlignment="1">
      <alignment horizontal="center" vertical="center"/>
    </xf>
    <xf numFmtId="0" fontId="11" fillId="10" borderId="60" xfId="0" applyFont="1" applyFill="1" applyBorder="1" applyAlignment="1">
      <alignment horizontal="center" vertical="center"/>
    </xf>
    <xf numFmtId="0" fontId="6" fillId="0" borderId="57" xfId="0" applyFont="1" applyBorder="1" applyAlignment="1">
      <alignment horizontal="left" vertical="center" indent="1"/>
    </xf>
    <xf numFmtId="0" fontId="6" fillId="0" borderId="63" xfId="0" applyFont="1" applyBorder="1" applyAlignment="1">
      <alignment horizontal="left" vertical="center" indent="1"/>
    </xf>
    <xf numFmtId="0" fontId="29" fillId="0" borderId="21" xfId="0" applyFont="1" applyBorder="1" applyAlignment="1">
      <alignment horizontal="center" vertical="center" wrapText="1"/>
    </xf>
    <xf numFmtId="0" fontId="29" fillId="0" borderId="25" xfId="0" applyFont="1" applyBorder="1" applyAlignment="1">
      <alignment horizontal="center" vertical="center" wrapText="1"/>
    </xf>
    <xf numFmtId="0" fontId="11" fillId="6" borderId="9" xfId="0" applyFont="1" applyFill="1" applyBorder="1" applyAlignment="1">
      <alignment horizontal="center" vertical="center" wrapText="1"/>
    </xf>
    <xf numFmtId="0" fontId="11" fillId="6" borderId="0" xfId="0" applyFont="1" applyFill="1" applyAlignment="1">
      <alignment horizontal="center" vertical="center" wrapText="1"/>
    </xf>
    <xf numFmtId="0" fontId="11" fillId="6" borderId="78"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1" fillId="6" borderId="27" xfId="0" applyFont="1" applyFill="1" applyBorder="1" applyAlignment="1">
      <alignment horizontal="center" vertical="center" wrapText="1"/>
    </xf>
    <xf numFmtId="0" fontId="11" fillId="6" borderId="79" xfId="0" applyFont="1" applyFill="1" applyBorder="1" applyAlignment="1">
      <alignment horizontal="center" vertical="center" wrapText="1"/>
    </xf>
    <xf numFmtId="0" fontId="0" fillId="10" borderId="32" xfId="0" applyFill="1" applyBorder="1" applyAlignment="1" applyProtection="1">
      <alignment horizontal="center" vertical="center"/>
      <protection locked="0"/>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0" borderId="25" xfId="0" applyBorder="1" applyAlignment="1">
      <alignment horizontal="center" vertical="center" wrapText="1"/>
    </xf>
    <xf numFmtId="14" fontId="3" fillId="10" borderId="17" xfId="0" applyNumberFormat="1" applyFont="1" applyFill="1" applyBorder="1" applyAlignment="1" applyProtection="1">
      <alignment horizontal="right" vertical="center"/>
      <protection locked="0"/>
    </xf>
    <xf numFmtId="14" fontId="3" fillId="10" borderId="1" xfId="0" applyNumberFormat="1" applyFont="1" applyFill="1" applyBorder="1" applyAlignment="1" applyProtection="1">
      <alignment horizontal="right" vertical="center"/>
      <protection locked="0"/>
    </xf>
    <xf numFmtId="14" fontId="3" fillId="10" borderId="37" xfId="0" applyNumberFormat="1" applyFont="1" applyFill="1" applyBorder="1" applyAlignment="1" applyProtection="1">
      <alignment horizontal="right" vertical="center"/>
      <protection locked="0"/>
    </xf>
    <xf numFmtId="0" fontId="6" fillId="10" borderId="52" xfId="0" applyFont="1" applyFill="1" applyBorder="1" applyAlignment="1" applyProtection="1">
      <alignment horizontal="left" vertical="top" wrapText="1"/>
      <protection locked="0"/>
    </xf>
    <xf numFmtId="0" fontId="6" fillId="10" borderId="31" xfId="0" applyFont="1" applyFill="1" applyBorder="1" applyAlignment="1" applyProtection="1">
      <alignment horizontal="left" vertical="top" wrapText="1"/>
      <protection locked="0"/>
    </xf>
    <xf numFmtId="0" fontId="6" fillId="10" borderId="48" xfId="0" applyFont="1" applyFill="1" applyBorder="1" applyAlignment="1" applyProtection="1">
      <alignment horizontal="left" vertical="top" wrapText="1"/>
      <protection locked="0"/>
    </xf>
    <xf numFmtId="0" fontId="0" fillId="10" borderId="43" xfId="0" applyFill="1" applyBorder="1" applyAlignment="1">
      <alignment horizontal="center" vertical="center"/>
    </xf>
    <xf numFmtId="0" fontId="0" fillId="10" borderId="1" xfId="0" applyFill="1" applyBorder="1" applyAlignment="1">
      <alignment horizontal="center" vertical="center"/>
    </xf>
    <xf numFmtId="0" fontId="13" fillId="0" borderId="0" xfId="0" applyFont="1" applyAlignment="1">
      <alignment horizontal="center" vertical="center"/>
    </xf>
    <xf numFmtId="0" fontId="4" fillId="0" borderId="6" xfId="0" applyFont="1" applyBorder="1" applyAlignment="1">
      <alignment horizontal="left" vertical="center"/>
    </xf>
    <xf numFmtId="0" fontId="4" fillId="0" borderId="14" xfId="0" applyFont="1" applyBorder="1" applyAlignment="1">
      <alignment horizontal="left" vertical="center"/>
    </xf>
    <xf numFmtId="0" fontId="3" fillId="0" borderId="9" xfId="0" applyFont="1" applyBorder="1">
      <alignment vertical="center"/>
    </xf>
    <xf numFmtId="0" fontId="3" fillId="0" borderId="0" xfId="0" applyFont="1">
      <alignment vertical="center"/>
    </xf>
    <xf numFmtId="0" fontId="9" fillId="17" borderId="9" xfId="0" applyFont="1" applyFill="1" applyBorder="1" applyAlignment="1" applyProtection="1">
      <alignment horizontal="left" vertical="center"/>
      <protection locked="0"/>
    </xf>
    <xf numFmtId="0" fontId="9" fillId="17" borderId="0" xfId="0" applyFont="1" applyFill="1" applyAlignment="1" applyProtection="1">
      <alignment horizontal="left" vertical="center"/>
      <protection locked="0"/>
    </xf>
    <xf numFmtId="0" fontId="9" fillId="17" borderId="5" xfId="0" applyFont="1" applyFill="1" applyBorder="1" applyAlignment="1" applyProtection="1">
      <alignment horizontal="left" vertical="center"/>
      <protection locked="0"/>
    </xf>
    <xf numFmtId="0" fontId="0" fillId="17" borderId="52" xfId="0" applyFill="1" applyBorder="1" applyProtection="1">
      <alignment vertical="center"/>
      <protection locked="0"/>
    </xf>
    <xf numFmtId="0" fontId="0" fillId="17" borderId="31" xfId="0" applyFill="1" applyBorder="1" applyProtection="1">
      <alignment vertical="center"/>
      <protection locked="0"/>
    </xf>
    <xf numFmtId="0" fontId="0" fillId="17" borderId="13" xfId="0" applyFill="1" applyBorder="1" applyProtection="1">
      <alignment vertical="center"/>
      <protection locked="0"/>
    </xf>
    <xf numFmtId="0" fontId="9" fillId="19" borderId="52" xfId="0" applyFont="1" applyFill="1" applyBorder="1" applyAlignment="1" applyProtection="1">
      <alignment horizontal="left" vertical="center" shrinkToFit="1"/>
      <protection locked="0"/>
    </xf>
    <xf numFmtId="0" fontId="9" fillId="19" borderId="31" xfId="0" applyFont="1" applyFill="1" applyBorder="1" applyAlignment="1" applyProtection="1">
      <alignment horizontal="left" vertical="center" shrinkToFit="1"/>
      <protection locked="0"/>
    </xf>
    <xf numFmtId="0" fontId="9" fillId="19" borderId="48" xfId="0" applyFont="1" applyFill="1" applyBorder="1" applyAlignment="1" applyProtection="1">
      <alignment horizontal="left" vertical="center" shrinkToFit="1"/>
      <protection locked="0"/>
    </xf>
    <xf numFmtId="0" fontId="3" fillId="0" borderId="9" xfId="0" applyFont="1" applyBorder="1" applyAlignment="1">
      <alignment horizontal="left" vertical="center"/>
    </xf>
    <xf numFmtId="0" fontId="3" fillId="0" borderId="0" xfId="0" applyFont="1" applyAlignment="1">
      <alignment horizontal="left" vertical="center"/>
    </xf>
    <xf numFmtId="0" fontId="9" fillId="2" borderId="52" xfId="0" applyFont="1" applyFill="1" applyBorder="1" applyAlignment="1">
      <alignment horizontal="left" vertical="center" wrapText="1"/>
    </xf>
    <xf numFmtId="0" fontId="0" fillId="0" borderId="31" xfId="0" applyBorder="1" applyAlignment="1">
      <alignment horizontal="left" vertical="center" wrapText="1"/>
    </xf>
    <xf numFmtId="0" fontId="0" fillId="0" borderId="48" xfId="0" applyBorder="1" applyAlignment="1">
      <alignment horizontal="left" vertical="center" wrapText="1"/>
    </xf>
    <xf numFmtId="49" fontId="6" fillId="17" borderId="0" xfId="0" applyNumberFormat="1" applyFont="1" applyFill="1" applyAlignment="1" applyProtection="1">
      <alignment horizontal="center" vertical="center"/>
      <protection locked="0"/>
    </xf>
    <xf numFmtId="49" fontId="6" fillId="17" borderId="19" xfId="0" applyNumberFormat="1" applyFont="1" applyFill="1" applyBorder="1" applyAlignment="1" applyProtection="1">
      <alignment horizontal="center" vertical="center"/>
      <protection locked="0"/>
    </xf>
    <xf numFmtId="49" fontId="0" fillId="17" borderId="0" xfId="0" applyNumberFormat="1" applyFill="1" applyAlignment="1" applyProtection="1">
      <alignment horizontal="left" vertical="center"/>
      <protection locked="0"/>
    </xf>
    <xf numFmtId="0" fontId="0" fillId="17" borderId="0" xfId="0" applyFill="1" applyAlignment="1" applyProtection="1">
      <alignment horizontal="left" vertical="center"/>
      <protection locked="0"/>
    </xf>
    <xf numFmtId="0" fontId="0" fillId="17" borderId="19" xfId="0" applyFill="1" applyBorder="1" applyAlignment="1" applyProtection="1">
      <alignment horizontal="left" vertical="center"/>
      <protection locked="0"/>
    </xf>
    <xf numFmtId="0" fontId="11" fillId="0" borderId="0" xfId="0" applyFont="1" applyAlignment="1">
      <alignment horizontal="left" vertical="center"/>
    </xf>
    <xf numFmtId="0" fontId="11" fillId="0" borderId="0" xfId="0" applyFont="1" applyAlignment="1">
      <alignment horizontal="center" vertical="center"/>
    </xf>
    <xf numFmtId="49" fontId="6" fillId="0" borderId="19" xfId="0" applyNumberFormat="1" applyFont="1" applyBorder="1" applyAlignment="1" applyProtection="1">
      <alignment horizontal="center" vertical="center"/>
      <protection locked="0"/>
    </xf>
    <xf numFmtId="0" fontId="11" fillId="0" borderId="31" xfId="0" applyFont="1" applyBorder="1" applyAlignment="1">
      <alignment horizontal="left" vertical="center"/>
    </xf>
    <xf numFmtId="0" fontId="3" fillId="0" borderId="53" xfId="0" applyFont="1" applyBorder="1" applyAlignment="1">
      <alignment horizontal="left" vertical="center"/>
    </xf>
    <xf numFmtId="0" fontId="3" fillId="0" borderId="49" xfId="0" applyFont="1" applyBorder="1" applyAlignment="1">
      <alignment horizontal="left" vertical="center"/>
    </xf>
    <xf numFmtId="0" fontId="3" fillId="0" borderId="54" xfId="0" applyFont="1" applyBorder="1" applyAlignment="1">
      <alignment horizontal="left" vertical="center"/>
    </xf>
    <xf numFmtId="0" fontId="3" fillId="0" borderId="17" xfId="0" applyFont="1" applyBorder="1" applyAlignment="1">
      <alignment horizontal="distributed" vertical="center" shrinkToFit="1"/>
    </xf>
    <xf numFmtId="0" fontId="3" fillId="0" borderId="1" xfId="0" applyFont="1" applyBorder="1" applyAlignment="1">
      <alignment horizontal="distributed" vertical="center" shrinkToFit="1"/>
    </xf>
    <xf numFmtId="0" fontId="9" fillId="17" borderId="1" xfId="0" applyFont="1" applyFill="1" applyBorder="1" applyAlignment="1" applyProtection="1">
      <alignment horizontal="left" vertical="center" shrinkToFit="1"/>
      <protection locked="0"/>
    </xf>
    <xf numFmtId="0" fontId="9" fillId="17" borderId="37" xfId="0" applyFont="1" applyFill="1" applyBorder="1" applyAlignment="1" applyProtection="1">
      <alignment horizontal="left" vertical="center" shrinkToFit="1"/>
      <protection locked="0"/>
    </xf>
    <xf numFmtId="0" fontId="30" fillId="0" borderId="0" xfId="0" applyFont="1" applyAlignment="1">
      <alignment horizontal="right" vertical="center"/>
    </xf>
    <xf numFmtId="0" fontId="4" fillId="17" borderId="49" xfId="0" applyFont="1" applyFill="1" applyBorder="1" applyAlignment="1" applyProtection="1">
      <alignment horizontal="left" vertical="center"/>
      <protection locked="0"/>
    </xf>
    <xf numFmtId="0" fontId="4" fillId="17" borderId="50" xfId="0" applyFont="1" applyFill="1" applyBorder="1" applyAlignment="1" applyProtection="1">
      <alignment horizontal="left" vertical="center"/>
      <protection locked="0"/>
    </xf>
    <xf numFmtId="0" fontId="0" fillId="0" borderId="0" xfId="0" applyAlignment="1">
      <alignment horizontal="right" vertical="center"/>
    </xf>
    <xf numFmtId="0" fontId="11" fillId="18" borderId="27" xfId="0" applyFont="1" applyFill="1" applyBorder="1" applyAlignment="1" applyProtection="1">
      <alignment horizontal="center" vertical="center"/>
      <protection locked="0"/>
    </xf>
    <xf numFmtId="0" fontId="3" fillId="0" borderId="18" xfId="0" applyFont="1" applyBorder="1" applyAlignment="1" applyProtection="1">
      <alignment horizontal="center" vertical="center" shrinkToFit="1"/>
      <protection locked="0"/>
    </xf>
    <xf numFmtId="0" fontId="3" fillId="0" borderId="15" xfId="0" applyFont="1" applyBorder="1" applyAlignment="1" applyProtection="1">
      <alignment horizontal="center" vertical="center" shrinkToFit="1"/>
      <protection locked="0"/>
    </xf>
    <xf numFmtId="0" fontId="3" fillId="0" borderId="26" xfId="0" applyFont="1" applyBorder="1" applyAlignment="1" applyProtection="1">
      <alignment horizontal="center" vertical="center" shrinkToFit="1"/>
      <protection locked="0"/>
    </xf>
    <xf numFmtId="0" fontId="3" fillId="0" borderId="27" xfId="0" applyFont="1" applyBorder="1" applyAlignment="1" applyProtection="1">
      <alignment horizontal="center" vertical="center" shrinkToFit="1"/>
      <protection locked="0"/>
    </xf>
    <xf numFmtId="14" fontId="3" fillId="10" borderId="18" xfId="0" applyNumberFormat="1" applyFont="1" applyFill="1" applyBorder="1" applyAlignment="1" applyProtection="1">
      <alignment horizontal="center" vertical="center"/>
      <protection locked="0"/>
    </xf>
    <xf numFmtId="14" fontId="3" fillId="10" borderId="15" xfId="0" applyNumberFormat="1" applyFont="1" applyFill="1" applyBorder="1" applyAlignment="1" applyProtection="1">
      <alignment horizontal="center" vertical="center"/>
      <protection locked="0"/>
    </xf>
    <xf numFmtId="14" fontId="3" fillId="10" borderId="8" xfId="0" applyNumberFormat="1" applyFont="1" applyFill="1" applyBorder="1" applyAlignment="1" applyProtection="1">
      <alignment horizontal="center" vertical="center"/>
      <protection locked="0"/>
    </xf>
    <xf numFmtId="14" fontId="3" fillId="10" borderId="26" xfId="0" applyNumberFormat="1" applyFont="1" applyFill="1" applyBorder="1" applyAlignment="1" applyProtection="1">
      <alignment horizontal="center" vertical="center"/>
      <protection locked="0"/>
    </xf>
    <xf numFmtId="14" fontId="3" fillId="10" borderId="27" xfId="0" applyNumberFormat="1" applyFont="1" applyFill="1" applyBorder="1" applyAlignment="1" applyProtection="1">
      <alignment horizontal="center" vertical="center"/>
      <protection locked="0"/>
    </xf>
    <xf numFmtId="14" fontId="3" fillId="10" borderId="105" xfId="0" applyNumberFormat="1" applyFont="1" applyFill="1" applyBorder="1" applyAlignment="1" applyProtection="1">
      <alignment horizontal="center" vertical="center"/>
      <protection locked="0"/>
    </xf>
    <xf numFmtId="0" fontId="0" fillId="0" borderId="46" xfId="0" applyBorder="1" applyAlignment="1">
      <alignment horizontal="center" vertical="center" shrinkToFit="1"/>
    </xf>
    <xf numFmtId="0" fontId="0" fillId="0" borderId="21" xfId="0" applyBorder="1" applyAlignment="1">
      <alignment horizontal="center" vertical="center" shrinkToFit="1"/>
    </xf>
    <xf numFmtId="0" fontId="0" fillId="0" borderId="25" xfId="0" applyBorder="1" applyAlignment="1">
      <alignment horizontal="center" vertical="center" shrinkToFit="1"/>
    </xf>
    <xf numFmtId="0" fontId="9" fillId="10" borderId="52" xfId="0" applyFont="1" applyFill="1" applyBorder="1" applyAlignment="1" applyProtection="1">
      <alignment horizontal="left" vertical="center" wrapText="1"/>
      <protection locked="0"/>
    </xf>
    <xf numFmtId="0" fontId="0" fillId="10" borderId="31" xfId="0" applyFill="1" applyBorder="1" applyAlignment="1" applyProtection="1">
      <alignment horizontal="left" vertical="center" wrapText="1"/>
      <protection locked="0"/>
    </xf>
    <xf numFmtId="0" fontId="0" fillId="10" borderId="48" xfId="0" applyFill="1" applyBorder="1" applyAlignment="1" applyProtection="1">
      <alignment horizontal="left" vertical="center" wrapText="1"/>
      <protection locked="0"/>
    </xf>
    <xf numFmtId="0" fontId="11" fillId="10" borderId="33" xfId="0" applyFont="1" applyFill="1" applyBorder="1" applyAlignment="1" applyProtection="1">
      <alignment horizontal="left" vertical="top" wrapText="1"/>
      <protection locked="0"/>
    </xf>
    <xf numFmtId="0" fontId="11" fillId="10" borderId="0" xfId="0" applyFont="1" applyFill="1" applyAlignment="1" applyProtection="1">
      <alignment horizontal="left" vertical="top" wrapText="1"/>
      <protection locked="0"/>
    </xf>
    <xf numFmtId="0" fontId="11" fillId="10" borderId="19" xfId="0" applyFont="1" applyFill="1" applyBorder="1" applyAlignment="1" applyProtection="1">
      <alignment horizontal="left" vertical="top" wrapText="1"/>
      <protection locked="0"/>
    </xf>
    <xf numFmtId="0" fontId="11" fillId="10" borderId="66" xfId="0" applyFont="1" applyFill="1" applyBorder="1" applyAlignment="1" applyProtection="1">
      <alignment vertical="top" wrapText="1"/>
      <protection locked="0"/>
    </xf>
    <xf numFmtId="0" fontId="11" fillId="10" borderId="57" xfId="0" applyFont="1" applyFill="1" applyBorder="1" applyAlignment="1" applyProtection="1">
      <alignment vertical="top" wrapText="1"/>
      <protection locked="0"/>
    </xf>
    <xf numFmtId="0" fontId="11" fillId="10" borderId="58" xfId="0" applyFont="1" applyFill="1" applyBorder="1" applyAlignment="1" applyProtection="1">
      <alignment vertical="top" wrapText="1"/>
      <protection locked="0"/>
    </xf>
    <xf numFmtId="0" fontId="0" fillId="10" borderId="60" xfId="0" applyFill="1" applyBorder="1" applyAlignment="1">
      <alignment horizontal="left" vertical="center"/>
    </xf>
    <xf numFmtId="0" fontId="11" fillId="0" borderId="64" xfId="0" applyFont="1" applyBorder="1" applyAlignment="1">
      <alignment horizontal="center" vertical="center"/>
    </xf>
    <xf numFmtId="49" fontId="6" fillId="17" borderId="48" xfId="0" applyNumberFormat="1" applyFont="1" applyFill="1" applyBorder="1" applyAlignment="1" applyProtection="1">
      <alignment horizontal="center" vertical="center"/>
      <protection locked="0"/>
    </xf>
    <xf numFmtId="0" fontId="3" fillId="0" borderId="17" xfId="0" applyFont="1" applyBorder="1" applyAlignment="1" applyProtection="1">
      <alignment horizontal="distributed" vertical="center" shrinkToFit="1"/>
      <protection locked="0"/>
    </xf>
    <xf numFmtId="0" fontId="11" fillId="10" borderId="66" xfId="0" applyFont="1" applyFill="1" applyBorder="1" applyAlignment="1" applyProtection="1">
      <alignment horizontal="left" vertical="top"/>
      <protection locked="0"/>
    </xf>
    <xf numFmtId="0" fontId="11" fillId="10" borderId="57" xfId="0" applyFont="1" applyFill="1" applyBorder="1" applyAlignment="1" applyProtection="1">
      <alignment horizontal="left" vertical="top"/>
      <protection locked="0"/>
    </xf>
    <xf numFmtId="0" fontId="11" fillId="10" borderId="58" xfId="0" applyFont="1" applyFill="1" applyBorder="1" applyAlignment="1" applyProtection="1">
      <alignment horizontal="left" vertical="top"/>
      <protection locked="0"/>
    </xf>
    <xf numFmtId="0" fontId="0" fillId="0" borderId="46" xfId="0" applyBorder="1" applyAlignment="1">
      <alignment horizontal="center" vertical="center" wrapText="1"/>
    </xf>
    <xf numFmtId="0" fontId="0" fillId="0" borderId="47" xfId="0" applyBorder="1" applyAlignment="1">
      <alignment horizontal="center" vertical="center"/>
    </xf>
    <xf numFmtId="0" fontId="9" fillId="10" borderId="31" xfId="0" applyFont="1" applyFill="1" applyBorder="1" applyAlignment="1" applyProtection="1">
      <alignment horizontal="left" vertical="center" wrapText="1" shrinkToFit="1"/>
      <protection locked="0"/>
    </xf>
    <xf numFmtId="0" fontId="9" fillId="10" borderId="48" xfId="0" applyFont="1" applyFill="1" applyBorder="1" applyAlignment="1" applyProtection="1">
      <alignment horizontal="left" vertical="center" wrapText="1" shrinkToFit="1"/>
      <protection locked="0"/>
    </xf>
    <xf numFmtId="0" fontId="3" fillId="10" borderId="81" xfId="0" applyFont="1" applyFill="1" applyBorder="1" applyAlignment="1">
      <alignment horizontal="center" vertical="center"/>
    </xf>
    <xf numFmtId="0" fontId="3" fillId="10" borderId="31" xfId="0" applyFont="1" applyFill="1" applyBorder="1" applyAlignment="1">
      <alignment horizontal="center" vertical="center"/>
    </xf>
    <xf numFmtId="0" fontId="3" fillId="4" borderId="17"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30" xfId="0" applyFont="1" applyFill="1" applyBorder="1" applyAlignment="1">
      <alignment horizontal="left" vertical="center" wrapText="1"/>
    </xf>
    <xf numFmtId="0" fontId="0" fillId="10" borderId="1" xfId="0" applyFill="1" applyBorder="1" applyAlignment="1">
      <alignment horizontal="center" vertical="center" wrapText="1"/>
    </xf>
    <xf numFmtId="0" fontId="3" fillId="0" borderId="17" xfId="0" applyFont="1" applyBorder="1" applyAlignment="1">
      <alignment horizontal="center" vertical="center"/>
    </xf>
    <xf numFmtId="0" fontId="3" fillId="0" borderId="1" xfId="0" applyFont="1" applyBorder="1" applyAlignment="1">
      <alignment horizontal="center" vertical="center"/>
    </xf>
    <xf numFmtId="0" fontId="3" fillId="10" borderId="1" xfId="0" applyFont="1" applyFill="1" applyBorder="1" applyAlignment="1">
      <alignment horizontal="center" vertical="center"/>
    </xf>
    <xf numFmtId="0" fontId="3" fillId="10" borderId="37" xfId="0" applyFont="1" applyFill="1" applyBorder="1" applyAlignment="1">
      <alignment horizontal="center" vertical="center"/>
    </xf>
    <xf numFmtId="0" fontId="3" fillId="0" borderId="17" xfId="0" applyFont="1" applyBorder="1" applyAlignment="1">
      <alignment horizontal="center" vertical="center" wrapText="1"/>
    </xf>
    <xf numFmtId="0" fontId="3" fillId="0" borderId="1" xfId="0" applyFont="1" applyBorder="1" applyAlignment="1">
      <alignment horizontal="center" vertical="center" wrapText="1"/>
    </xf>
    <xf numFmtId="0" fontId="0" fillId="0" borderId="47" xfId="0" applyBorder="1" applyAlignment="1">
      <alignment horizontal="center" vertical="center" wrapText="1"/>
    </xf>
    <xf numFmtId="0" fontId="3" fillId="0" borderId="18" xfId="0" applyFont="1" applyBorder="1" applyAlignment="1">
      <alignment horizontal="left" vertical="center" wrapText="1"/>
    </xf>
    <xf numFmtId="0" fontId="3" fillId="0" borderId="15" xfId="0" applyFont="1" applyBorder="1" applyAlignment="1">
      <alignment horizontal="left" vertical="center" wrapText="1"/>
    </xf>
    <xf numFmtId="0" fontId="0" fillId="0" borderId="20" xfId="0" applyBorder="1" applyAlignment="1">
      <alignment horizontal="center" vertical="center" shrinkToFit="1"/>
    </xf>
    <xf numFmtId="0" fontId="11" fillId="0" borderId="0" xfId="0" applyFont="1" applyAlignment="1">
      <alignment horizontal="left" vertical="center" wrapText="1"/>
    </xf>
    <xf numFmtId="0" fontId="0" fillId="0" borderId="20" xfId="0" applyBorder="1" applyAlignment="1">
      <alignment horizontal="center" vertical="center"/>
    </xf>
    <xf numFmtId="0" fontId="0" fillId="0" borderId="25" xfId="0" applyBorder="1" applyAlignment="1">
      <alignment horizontal="center" vertical="center"/>
    </xf>
    <xf numFmtId="0" fontId="3" fillId="0" borderId="51" xfId="0" applyFont="1" applyBorder="1" applyAlignment="1" applyProtection="1">
      <alignment horizontal="left" vertical="center"/>
      <protection locked="0"/>
    </xf>
    <xf numFmtId="0" fontId="3" fillId="0" borderId="6" xfId="0" applyFont="1" applyBorder="1" applyAlignment="1" applyProtection="1">
      <alignment horizontal="left" vertical="center"/>
      <protection locked="0"/>
    </xf>
    <xf numFmtId="0" fontId="3" fillId="0" borderId="14" xfId="0" applyFont="1" applyBorder="1" applyAlignment="1" applyProtection="1">
      <alignment horizontal="left" vertical="center"/>
      <protection locked="0"/>
    </xf>
    <xf numFmtId="0" fontId="11" fillId="2" borderId="9" xfId="0" applyFont="1" applyFill="1" applyBorder="1" applyAlignment="1" applyProtection="1">
      <alignment horizontal="center" vertical="center" wrapText="1"/>
      <protection locked="0"/>
    </xf>
    <xf numFmtId="0" fontId="11" fillId="2" borderId="0" xfId="0" applyFont="1" applyFill="1" applyAlignment="1" applyProtection="1">
      <alignment horizontal="center" vertical="center" wrapText="1"/>
      <protection locked="0"/>
    </xf>
    <xf numFmtId="0" fontId="11" fillId="2" borderId="19" xfId="0" applyFont="1" applyFill="1" applyBorder="1" applyAlignment="1" applyProtection="1">
      <alignment horizontal="center" vertical="center" wrapText="1"/>
      <protection locked="0"/>
    </xf>
    <xf numFmtId="0" fontId="11" fillId="2" borderId="52" xfId="0" applyFont="1" applyFill="1" applyBorder="1" applyAlignment="1" applyProtection="1">
      <alignment horizontal="center" vertical="center" wrapText="1"/>
      <protection locked="0"/>
    </xf>
    <xf numFmtId="0" fontId="11" fillId="2" borderId="31" xfId="0" applyFont="1" applyFill="1" applyBorder="1" applyAlignment="1" applyProtection="1">
      <alignment horizontal="center" vertical="center" wrapText="1"/>
      <protection locked="0"/>
    </xf>
    <xf numFmtId="0" fontId="11" fillId="2" borderId="48" xfId="0" applyFont="1" applyFill="1" applyBorder="1" applyAlignment="1" applyProtection="1">
      <alignment horizontal="center" vertical="center" wrapText="1"/>
      <protection locked="0"/>
    </xf>
    <xf numFmtId="0" fontId="3" fillId="4" borderId="18" xfId="0" applyFont="1" applyFill="1" applyBorder="1">
      <alignment vertical="center"/>
    </xf>
    <xf numFmtId="0" fontId="3" fillId="4" borderId="15" xfId="0" applyFont="1" applyFill="1" applyBorder="1">
      <alignment vertical="center"/>
    </xf>
    <xf numFmtId="0" fontId="3" fillId="4" borderId="16" xfId="0" applyFont="1" applyFill="1" applyBorder="1">
      <alignment vertical="center"/>
    </xf>
    <xf numFmtId="0" fontId="4" fillId="10" borderId="57" xfId="0" applyFont="1" applyFill="1" applyBorder="1" applyAlignment="1" applyProtection="1">
      <alignment horizontal="left" vertical="center"/>
      <protection locked="0"/>
    </xf>
    <xf numFmtId="0" fontId="4" fillId="0" borderId="57" xfId="0" applyFont="1" applyBorder="1" applyAlignment="1">
      <alignment horizontal="left" vertical="center"/>
    </xf>
    <xf numFmtId="0" fontId="4" fillId="0" borderId="58" xfId="0" applyFont="1" applyBorder="1" applyAlignment="1">
      <alignment horizontal="left" vertical="center"/>
    </xf>
    <xf numFmtId="0" fontId="9" fillId="2" borderId="26" xfId="0" applyFont="1" applyFill="1" applyBorder="1" applyAlignment="1" applyProtection="1">
      <alignment horizontal="left" vertical="center" wrapText="1" indent="1"/>
      <protection locked="0"/>
    </xf>
    <xf numFmtId="0" fontId="9" fillId="2" borderId="27" xfId="0" applyFont="1" applyFill="1" applyBorder="1" applyAlignment="1" applyProtection="1">
      <alignment horizontal="left" vertical="center" wrapText="1" indent="1"/>
      <protection locked="0"/>
    </xf>
    <xf numFmtId="0" fontId="9" fillId="2" borderId="28" xfId="0" applyFont="1" applyFill="1" applyBorder="1" applyAlignment="1" applyProtection="1">
      <alignment horizontal="left" vertical="center" wrapText="1" indent="1"/>
      <protection locked="0"/>
    </xf>
    <xf numFmtId="0" fontId="3" fillId="0" borderId="31" xfId="0" applyFont="1" applyBorder="1" applyAlignment="1">
      <alignment horizontal="center" vertical="center"/>
    </xf>
    <xf numFmtId="0" fontId="3" fillId="0" borderId="48" xfId="0" applyFont="1" applyBorder="1" applyAlignment="1">
      <alignment horizontal="center" vertical="center"/>
    </xf>
    <xf numFmtId="0" fontId="3" fillId="0" borderId="52"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83" xfId="0" applyFont="1" applyBorder="1" applyAlignment="1">
      <alignment horizontal="center" vertical="center" wrapText="1"/>
    </xf>
    <xf numFmtId="0" fontId="3" fillId="0" borderId="100" xfId="0" applyFont="1" applyBorder="1" applyAlignment="1">
      <alignment horizontal="center" vertical="center"/>
    </xf>
    <xf numFmtId="0" fontId="3" fillId="0" borderId="15" xfId="0" applyFont="1" applyBorder="1" applyAlignment="1">
      <alignment horizontal="center" vertical="center"/>
    </xf>
    <xf numFmtId="0" fontId="3" fillId="0" borderId="101" xfId="0" applyFont="1" applyBorder="1" applyAlignment="1">
      <alignment horizontal="center" vertical="center"/>
    </xf>
    <xf numFmtId="0" fontId="3" fillId="0" borderId="55" xfId="0" applyFont="1" applyBorder="1" applyAlignment="1">
      <alignment horizontal="center" vertical="center"/>
    </xf>
    <xf numFmtId="0" fontId="0" fillId="18" borderId="18" xfId="0" applyFill="1" applyBorder="1" applyAlignment="1">
      <alignment horizontal="center" vertical="center"/>
    </xf>
    <xf numFmtId="0" fontId="5" fillId="18" borderId="15" xfId="0" applyFont="1" applyFill="1" applyBorder="1" applyAlignment="1">
      <alignment horizontal="center" vertical="center"/>
    </xf>
    <xf numFmtId="0" fontId="5" fillId="18" borderId="8" xfId="0" applyFont="1" applyFill="1" applyBorder="1" applyAlignment="1">
      <alignment horizontal="center" vertical="center"/>
    </xf>
    <xf numFmtId="0" fontId="5" fillId="18" borderId="103" xfId="0" applyFont="1" applyFill="1" applyBorder="1" applyAlignment="1">
      <alignment horizontal="center" vertical="center"/>
    </xf>
    <xf numFmtId="0" fontId="5" fillId="18" borderId="55" xfId="0" applyFont="1" applyFill="1" applyBorder="1" applyAlignment="1">
      <alignment horizontal="center" vertical="center"/>
    </xf>
    <xf numFmtId="0" fontId="5" fillId="18" borderId="102" xfId="0" applyFont="1" applyFill="1" applyBorder="1" applyAlignment="1">
      <alignment horizontal="center" vertical="center"/>
    </xf>
    <xf numFmtId="0" fontId="5" fillId="18" borderId="18" xfId="0" applyFont="1" applyFill="1" applyBorder="1" applyAlignment="1">
      <alignment horizontal="center" vertical="center"/>
    </xf>
    <xf numFmtId="49" fontId="0" fillId="0" borderId="0" xfId="0" applyNumberFormat="1" applyAlignment="1" applyProtection="1">
      <alignment horizontal="center" vertical="center"/>
      <protection locked="0"/>
    </xf>
    <xf numFmtId="0" fontId="5" fillId="10" borderId="33" xfId="0" applyFont="1" applyFill="1" applyBorder="1" applyAlignment="1">
      <alignment horizontal="center" vertical="center"/>
    </xf>
    <xf numFmtId="0" fontId="5" fillId="10" borderId="0" xfId="0" applyFont="1" applyFill="1" applyAlignment="1">
      <alignment horizontal="center" vertical="center"/>
    </xf>
    <xf numFmtId="0" fontId="5" fillId="10" borderId="19" xfId="0" applyFont="1" applyFill="1" applyBorder="1" applyAlignment="1">
      <alignment horizontal="center" vertical="center"/>
    </xf>
    <xf numFmtId="0" fontId="5" fillId="10" borderId="66" xfId="0" applyFont="1" applyFill="1" applyBorder="1" applyAlignment="1">
      <alignment horizontal="center" vertical="center"/>
    </xf>
    <xf numFmtId="0" fontId="5" fillId="10" borderId="57" xfId="0" applyFont="1" applyFill="1" applyBorder="1" applyAlignment="1">
      <alignment horizontal="center" vertical="center"/>
    </xf>
    <xf numFmtId="0" fontId="5" fillId="10" borderId="58" xfId="0" applyFont="1" applyFill="1" applyBorder="1" applyAlignment="1">
      <alignment horizontal="center" vertical="center"/>
    </xf>
    <xf numFmtId="0" fontId="11" fillId="0" borderId="5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0" xfId="0" applyFont="1" applyAlignment="1">
      <alignment horizontal="center" vertical="center" wrapText="1"/>
    </xf>
    <xf numFmtId="0" fontId="3" fillId="6" borderId="7" xfId="0" applyFont="1" applyFill="1" applyBorder="1" applyAlignment="1" applyProtection="1">
      <alignment horizontal="center" vertical="center"/>
      <protection locked="0"/>
    </xf>
    <xf numFmtId="0" fontId="3" fillId="0" borderId="19" xfId="0" applyFont="1" applyBorder="1" applyAlignment="1">
      <alignment horizontal="left" vertical="center"/>
    </xf>
    <xf numFmtId="0" fontId="11" fillId="10" borderId="26" xfId="0" applyFont="1" applyFill="1" applyBorder="1" applyAlignment="1" applyProtection="1">
      <alignment horizontal="left" vertical="center" wrapText="1"/>
      <protection locked="0"/>
    </xf>
    <xf numFmtId="0" fontId="11" fillId="10" borderId="27" xfId="0" applyFont="1" applyFill="1" applyBorder="1" applyAlignment="1" applyProtection="1">
      <alignment horizontal="left" vertical="center" wrapText="1"/>
      <protection locked="0"/>
    </xf>
    <xf numFmtId="0" fontId="11" fillId="10" borderId="28" xfId="0" applyFont="1" applyFill="1" applyBorder="1" applyAlignment="1" applyProtection="1">
      <alignment horizontal="left" vertical="center" wrapText="1"/>
      <protection locked="0"/>
    </xf>
    <xf numFmtId="0" fontId="0" fillId="10" borderId="1" xfId="0" applyFill="1" applyBorder="1" applyAlignment="1" applyProtection="1">
      <alignment horizontal="center" vertical="center" wrapText="1"/>
      <protection locked="0"/>
    </xf>
    <xf numFmtId="0" fontId="0" fillId="10" borderId="30" xfId="0" applyFill="1" applyBorder="1" applyAlignment="1" applyProtection="1">
      <alignment horizontal="center" vertical="center" wrapText="1"/>
      <protection locked="0"/>
    </xf>
    <xf numFmtId="0" fontId="3" fillId="18" borderId="73" xfId="0" applyFont="1" applyFill="1" applyBorder="1" applyAlignment="1" applyProtection="1">
      <alignment horizontal="center" vertical="center"/>
      <protection locked="0"/>
    </xf>
    <xf numFmtId="0" fontId="3" fillId="0" borderId="74" xfId="0" applyFont="1" applyBorder="1" applyAlignment="1">
      <alignment horizontal="center" vertical="center" wrapText="1"/>
    </xf>
    <xf numFmtId="0" fontId="11" fillId="0" borderId="9" xfId="0" applyFont="1" applyBorder="1" applyAlignment="1">
      <alignment horizontal="center" vertical="center"/>
    </xf>
    <xf numFmtId="0" fontId="11" fillId="0" borderId="78" xfId="0" applyFont="1" applyBorder="1" applyAlignment="1">
      <alignment horizontal="center" vertical="center"/>
    </xf>
    <xf numFmtId="0" fontId="11" fillId="0" borderId="36" xfId="0" applyFont="1" applyBorder="1" applyAlignment="1">
      <alignment horizontal="left" vertical="center"/>
    </xf>
    <xf numFmtId="0" fontId="11" fillId="0" borderId="18" xfId="0" applyFont="1" applyBorder="1" applyAlignment="1">
      <alignment horizontal="center" vertical="center" wrapText="1" shrinkToFit="1"/>
    </xf>
    <xf numFmtId="0" fontId="11" fillId="0" borderId="15" xfId="0" applyFont="1" applyBorder="1" applyAlignment="1">
      <alignment horizontal="center" vertical="center" wrapText="1" shrinkToFit="1"/>
    </xf>
    <xf numFmtId="0" fontId="11" fillId="0" borderId="42" xfId="0" applyFont="1" applyBorder="1" applyAlignment="1">
      <alignment horizontal="center" vertical="center" wrapText="1" shrinkToFit="1"/>
    </xf>
    <xf numFmtId="0" fontId="11" fillId="0" borderId="9" xfId="0" applyFont="1" applyBorder="1" applyAlignment="1">
      <alignment horizontal="center" vertical="center" wrapText="1" shrinkToFit="1"/>
    </xf>
    <xf numFmtId="0" fontId="11" fillId="0" borderId="0" xfId="0" applyFont="1" applyAlignment="1">
      <alignment horizontal="center" vertical="center" wrapText="1" shrinkToFit="1"/>
    </xf>
    <xf numFmtId="0" fontId="11" fillId="0" borderId="78" xfId="0" applyFont="1" applyBorder="1" applyAlignment="1">
      <alignment horizontal="center" vertical="center" wrapText="1" shrinkToFit="1"/>
    </xf>
    <xf numFmtId="0" fontId="11" fillId="0" borderId="86" xfId="0" applyFont="1" applyBorder="1" applyAlignment="1">
      <alignment horizontal="center" vertical="center" wrapText="1" shrinkToFit="1"/>
    </xf>
    <xf numFmtId="0" fontId="11" fillId="0" borderId="87" xfId="0" applyFont="1" applyBorder="1" applyAlignment="1">
      <alignment horizontal="center" vertical="center" wrapText="1" shrinkToFit="1"/>
    </xf>
    <xf numFmtId="0" fontId="11" fillId="0" borderId="88" xfId="0" applyFont="1" applyBorder="1" applyAlignment="1">
      <alignment horizontal="center" vertical="center" wrapText="1" shrinkToFit="1"/>
    </xf>
    <xf numFmtId="0" fontId="3" fillId="0" borderId="7" xfId="0" applyFont="1" applyBorder="1" applyAlignment="1">
      <alignment horizontal="center" vertical="center"/>
    </xf>
    <xf numFmtId="0" fontId="0" fillId="10" borderId="18" xfId="0" applyFill="1" applyBorder="1" applyAlignment="1" applyProtection="1">
      <alignment horizontal="center" vertical="center"/>
      <protection locked="0"/>
    </xf>
    <xf numFmtId="0" fontId="0" fillId="10" borderId="15" xfId="0" applyFill="1" applyBorder="1" applyAlignment="1" applyProtection="1">
      <alignment horizontal="center" vertical="center"/>
      <protection locked="0"/>
    </xf>
    <xf numFmtId="0" fontId="0" fillId="10" borderId="8" xfId="0" applyFill="1" applyBorder="1" applyAlignment="1" applyProtection="1">
      <alignment horizontal="center" vertical="center"/>
      <protection locked="0"/>
    </xf>
    <xf numFmtId="0" fontId="0" fillId="10" borderId="52" xfId="0" applyFill="1" applyBorder="1" applyAlignment="1" applyProtection="1">
      <alignment horizontal="center" vertical="center"/>
      <protection locked="0"/>
    </xf>
    <xf numFmtId="0" fontId="0" fillId="10" borderId="31" xfId="0" applyFill="1" applyBorder="1" applyAlignment="1" applyProtection="1">
      <alignment horizontal="center" vertical="center"/>
      <protection locked="0"/>
    </xf>
    <xf numFmtId="0" fontId="0" fillId="10" borderId="13" xfId="0" applyFill="1" applyBorder="1" applyAlignment="1" applyProtection="1">
      <alignment horizontal="center" vertical="center"/>
      <protection locked="0"/>
    </xf>
    <xf numFmtId="0" fontId="3" fillId="0" borderId="52"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18"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18" borderId="1" xfId="0" applyFont="1" applyFill="1" applyBorder="1" applyAlignment="1">
      <alignment horizontal="center" vertical="center"/>
    </xf>
    <xf numFmtId="0" fontId="36" fillId="20" borderId="104" xfId="0" applyFont="1" applyFill="1" applyBorder="1" applyAlignment="1">
      <alignment horizontal="left" vertical="center" wrapText="1"/>
    </xf>
    <xf numFmtId="0" fontId="36" fillId="20" borderId="106" xfId="0" applyFont="1" applyFill="1" applyBorder="1" applyAlignment="1">
      <alignment horizontal="left" vertical="center" wrapText="1"/>
    </xf>
    <xf numFmtId="0" fontId="3" fillId="0" borderId="81" xfId="0" applyFont="1" applyBorder="1" applyAlignment="1">
      <alignment horizontal="left" vertical="center" shrinkToFit="1"/>
    </xf>
    <xf numFmtId="0" fontId="0" fillId="0" borderId="31" xfId="0" applyBorder="1" applyAlignment="1">
      <alignment horizontal="left" vertical="center" shrinkToFit="1"/>
    </xf>
    <xf numFmtId="0" fontId="3" fillId="0" borderId="72" xfId="0" applyFont="1" applyBorder="1" applyAlignment="1">
      <alignment horizontal="center" vertical="center" wrapText="1"/>
    </xf>
    <xf numFmtId="0" fontId="3" fillId="0" borderId="4" xfId="0" applyFont="1" applyBorder="1" applyAlignment="1">
      <alignment horizontal="center" vertical="center" wrapText="1"/>
    </xf>
    <xf numFmtId="0" fontId="0" fillId="10" borderId="81" xfId="0" applyFill="1" applyBorder="1" applyAlignment="1">
      <alignment horizontal="center" vertical="center"/>
    </xf>
    <xf numFmtId="0" fontId="3" fillId="4" borderId="9" xfId="0" applyFont="1" applyFill="1" applyBorder="1" applyAlignment="1">
      <alignment horizontal="left" vertical="center" wrapText="1"/>
    </xf>
    <xf numFmtId="0" fontId="3" fillId="4" borderId="0" xfId="0" applyFont="1" applyFill="1" applyAlignment="1">
      <alignment horizontal="left" vertical="center" wrapText="1"/>
    </xf>
    <xf numFmtId="0" fontId="3" fillId="4" borderId="14" xfId="0" applyFont="1" applyFill="1" applyBorder="1" applyAlignment="1">
      <alignment horizontal="left" vertical="center" wrapText="1"/>
    </xf>
    <xf numFmtId="0" fontId="3" fillId="4" borderId="19" xfId="0" applyFont="1" applyFill="1" applyBorder="1" applyAlignment="1">
      <alignment horizontal="left" vertical="center" wrapText="1"/>
    </xf>
    <xf numFmtId="0" fontId="11" fillId="10" borderId="22" xfId="0" applyFont="1" applyFill="1" applyBorder="1" applyAlignment="1" applyProtection="1">
      <alignment horizontal="center" vertical="center"/>
      <protection locked="0"/>
    </xf>
    <xf numFmtId="0" fontId="11" fillId="10" borderId="89" xfId="0" applyFont="1" applyFill="1" applyBorder="1" applyAlignment="1" applyProtection="1">
      <alignment horizontal="left" vertical="top"/>
      <protection locked="0"/>
    </xf>
    <xf numFmtId="0" fontId="11" fillId="10" borderId="90" xfId="0" applyFont="1" applyFill="1" applyBorder="1" applyAlignment="1" applyProtection="1">
      <alignment horizontal="left" vertical="top"/>
      <protection locked="0"/>
    </xf>
    <xf numFmtId="0" fontId="11" fillId="0" borderId="22" xfId="0" applyFont="1" applyBorder="1" applyAlignment="1">
      <alignment horizontal="center" vertical="center" shrinkToFit="1"/>
    </xf>
    <xf numFmtId="0" fontId="3" fillId="0" borderId="4" xfId="0" applyFont="1" applyBorder="1" applyAlignment="1">
      <alignment horizontal="center" vertical="center"/>
    </xf>
    <xf numFmtId="0" fontId="11" fillId="6" borderId="31" xfId="0" applyFont="1" applyFill="1" applyBorder="1" applyAlignment="1">
      <alignment horizontal="center" vertical="center"/>
    </xf>
    <xf numFmtId="0" fontId="0" fillId="0" borderId="41" xfId="0" applyBorder="1" applyAlignment="1">
      <alignment horizontal="center" vertical="center"/>
    </xf>
    <xf numFmtId="0" fontId="0" fillId="0" borderId="76" xfId="0" applyBorder="1" applyAlignment="1">
      <alignment horizontal="center" vertical="center"/>
    </xf>
    <xf numFmtId="0" fontId="9" fillId="7" borderId="44" xfId="1" applyFont="1" applyFill="1" applyBorder="1" applyAlignment="1">
      <alignment horizontal="center" vertical="center"/>
    </xf>
    <xf numFmtId="0" fontId="9" fillId="12" borderId="44" xfId="1" applyFont="1" applyFill="1" applyBorder="1" applyAlignment="1">
      <alignment horizontal="center" vertical="center"/>
    </xf>
    <xf numFmtId="0" fontId="9" fillId="5" borderId="44" xfId="1" applyFont="1" applyFill="1" applyBorder="1" applyAlignment="1">
      <alignment horizontal="center" vertical="center"/>
    </xf>
    <xf numFmtId="0" fontId="9" fillId="11" borderId="44" xfId="1" applyFont="1" applyFill="1" applyBorder="1" applyAlignment="1">
      <alignment horizontal="center" vertical="center"/>
    </xf>
    <xf numFmtId="0" fontId="9" fillId="13" borderId="44" xfId="1" applyFont="1" applyFill="1" applyBorder="1" applyAlignment="1">
      <alignment horizontal="center" vertical="center"/>
    </xf>
    <xf numFmtId="0" fontId="9" fillId="14" borderId="44" xfId="1" applyFont="1" applyFill="1" applyBorder="1" applyAlignment="1">
      <alignment horizontal="center" vertical="center"/>
    </xf>
    <xf numFmtId="0" fontId="9" fillId="3" borderId="44" xfId="1" applyFont="1" applyFill="1" applyBorder="1" applyAlignment="1">
      <alignment horizontal="center" vertical="center"/>
    </xf>
    <xf numFmtId="0" fontId="9" fillId="0" borderId="44" xfId="1" applyFont="1" applyBorder="1" applyAlignment="1">
      <alignment horizontal="center" vertical="center"/>
    </xf>
    <xf numFmtId="0" fontId="9" fillId="16" borderId="2" xfId="1" applyFont="1" applyFill="1" applyBorder="1" applyAlignment="1">
      <alignment horizontal="center" vertical="center"/>
    </xf>
    <xf numFmtId="0" fontId="9" fillId="16" borderId="4" xfId="1" applyFont="1" applyFill="1" applyBorder="1" applyAlignment="1">
      <alignment horizontal="center" vertical="center"/>
    </xf>
    <xf numFmtId="0" fontId="1" fillId="0" borderId="2" xfId="1" applyBorder="1" applyAlignment="1">
      <alignment horizontal="center" vertical="center" wrapText="1"/>
    </xf>
    <xf numFmtId="0" fontId="1" fillId="0" borderId="4" xfId="1" applyBorder="1" applyAlignment="1">
      <alignment horizontal="center" vertical="center" wrapText="1"/>
    </xf>
    <xf numFmtId="0" fontId="1" fillId="0" borderId="4" xfId="1" applyBorder="1" applyAlignment="1">
      <alignment horizontal="center" vertical="center"/>
    </xf>
    <xf numFmtId="0" fontId="1" fillId="0" borderId="2" xfId="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9" defaultPivotStyle="PivotStyleLight16"/>
  <colors>
    <mruColors>
      <color rgb="FFCCFFFF"/>
      <color rgb="FFFFFFCC"/>
      <color rgb="FFFFFFE1"/>
      <color rgb="FFFFE1E1"/>
      <color rgb="FFCCFFCC"/>
      <color rgb="FFFFCCCC"/>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AX$62" lockText="1" noThreeD="1"/>
</file>

<file path=xl/ctrlProps/ctrlProp2.xml><?xml version="1.0" encoding="utf-8"?>
<formControlPr xmlns="http://schemas.microsoft.com/office/spreadsheetml/2009/9/main" objectType="CheckBox" fmlaLink="$AY$62" lockText="1" noThreeD="1"/>
</file>

<file path=xl/ctrlProps/ctrlProp3.xml><?xml version="1.0" encoding="utf-8"?>
<formControlPr xmlns="http://schemas.microsoft.com/office/spreadsheetml/2009/9/main" objectType="CheckBox" fmlaLink="$AX$68" lockText="1" noThreeD="1"/>
</file>

<file path=xl/ctrlProps/ctrlProp4.xml><?xml version="1.0" encoding="utf-8"?>
<formControlPr xmlns="http://schemas.microsoft.com/office/spreadsheetml/2009/9/main" objectType="CheckBox" fmlaLink="$AY$68" lockText="1" noThreeD="1"/>
</file>

<file path=xl/ctrlProps/ctrlProp5.xml><?xml version="1.0" encoding="utf-8"?>
<formControlPr xmlns="http://schemas.microsoft.com/office/spreadsheetml/2009/9/main" objectType="CheckBox" fmlaLink="$AY$34" lockText="1" noThreeD="1"/>
</file>

<file path=xl/ctrlProps/ctrlProp6.xml><?xml version="1.0" encoding="utf-8"?>
<formControlPr xmlns="http://schemas.microsoft.com/office/spreadsheetml/2009/9/main" objectType="CheckBox" fmlaLink="$AZ$34" lockText="1" noThreeD="1"/>
</file>

<file path=xl/ctrlProps/ctrlProp7.xml><?xml version="1.0" encoding="utf-8"?>
<formControlPr xmlns="http://schemas.microsoft.com/office/spreadsheetml/2009/9/main" objectType="CheckBox" fmlaLink="$AY$47" lockText="1" noThreeD="1"/>
</file>

<file path=xl/ctrlProps/ctrlProp8.xml><?xml version="1.0" encoding="utf-8"?>
<formControlPr xmlns="http://schemas.microsoft.com/office/spreadsheetml/2009/9/main" objectType="CheckBox" fmlaLink="$AX$47" lockText="1" noThreeD="1"/>
</file>

<file path=xl/ctrlProps/ctrlProp9.xml><?xml version="1.0" encoding="utf-8"?>
<formControlPr xmlns="http://schemas.microsoft.com/office/spreadsheetml/2009/9/main" objectType="CheckBox" fmlaLink="$AX$49" lockText="1" noThreeD="1"/>
</file>

<file path=xl/ctrlProps/ctrlProp10.xml><?xml version="1.0" encoding="utf-8"?>
<formControlPr xmlns="http://schemas.microsoft.com/office/spreadsheetml/2009/9/main" objectType="CheckBox" fmlaLink="$AY$49" lockText="1" noThreeD="1"/>
</file>

<file path=xl/ctrlProps/ctrlProp11.xml><?xml version="1.0" encoding="utf-8"?>
<formControlPr xmlns="http://schemas.microsoft.com/office/spreadsheetml/2009/9/main" objectType="CheckBox" fmlaLink="$AX$34" lockText="1" noThreeD="1"/>
</file>

<file path=xl/ctrlProps/ctrlProp12.xml><?xml version="1.0" encoding="utf-8"?>
<formControlPr xmlns="http://schemas.microsoft.com/office/spreadsheetml/2009/9/main" objectType="CheckBox" fmlaLink="$AX$41" lockText="1" noThreeD="1"/>
</file>

<file path=xl/ctrlProps/ctrlProp13.xml><?xml version="1.0" encoding="utf-8"?>
<formControlPr xmlns="http://schemas.microsoft.com/office/spreadsheetml/2009/9/main" objectType="CheckBox" fmlaLink="$AX$44" lockText="1" noThreeD="1"/>
</file>

<file path=xl/ctrlProps/ctrlProp14.xml><?xml version="1.0" encoding="utf-8"?>
<formControlPr xmlns="http://schemas.microsoft.com/office/spreadsheetml/2009/9/main" objectType="CheckBox" fmlaLink="$AX$67" lockText="1" noThreeD="1"/>
</file>

<file path=xl/ctrlProps/ctrlProp15.xml><?xml version="1.0" encoding="utf-8"?>
<formControlPr xmlns="http://schemas.microsoft.com/office/spreadsheetml/2009/9/main" objectType="CheckBox" fmlaLink="$AY$67" lockText="1" noThreeD="1"/>
</file>

<file path=xl/ctrlProps/ctrlProp16.xml><?xml version="1.0" encoding="utf-8"?>
<formControlPr xmlns="http://schemas.microsoft.com/office/spreadsheetml/2009/9/main" objectType="CheckBox" fmlaLink="$AX$74"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fmlaLink="$AX$39"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76200</xdr:colOff>
          <xdr:row>61</xdr:row>
          <xdr:rowOff>19050</xdr:rowOff>
        </xdr:from>
        <xdr:to>
          <xdr:col>7</xdr:col>
          <xdr:colOff>57150</xdr:colOff>
          <xdr:row>61</xdr:row>
          <xdr:rowOff>219075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不要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61</xdr:row>
          <xdr:rowOff>19050</xdr:rowOff>
        </xdr:from>
        <xdr:to>
          <xdr:col>12</xdr:col>
          <xdr:colOff>276225</xdr:colOff>
          <xdr:row>61</xdr:row>
          <xdr:rowOff>219075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67</xdr:row>
          <xdr:rowOff>28575</xdr:rowOff>
        </xdr:from>
        <xdr:to>
          <xdr:col>7</xdr:col>
          <xdr:colOff>57150</xdr:colOff>
          <xdr:row>67</xdr:row>
          <xdr:rowOff>295275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67</xdr:row>
          <xdr:rowOff>28575</xdr:rowOff>
        </xdr:from>
        <xdr:to>
          <xdr:col>12</xdr:col>
          <xdr:colOff>419100</xdr:colOff>
          <xdr:row>67</xdr:row>
          <xdr:rowOff>295275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76200</xdr:rowOff>
        </xdr:from>
        <xdr:to>
          <xdr:col>12</xdr:col>
          <xdr:colOff>228600</xdr:colOff>
          <xdr:row>34</xdr:row>
          <xdr:rowOff>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85725</xdr:colOff>
          <xdr:row>33</xdr:row>
          <xdr:rowOff>76200</xdr:rowOff>
        </xdr:from>
        <xdr:to>
          <xdr:col>23</xdr:col>
          <xdr:colOff>0</xdr:colOff>
          <xdr:row>34</xdr:row>
          <xdr:rowOff>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46</xdr:row>
          <xdr:rowOff>85725</xdr:rowOff>
        </xdr:from>
        <xdr:to>
          <xdr:col>6</xdr:col>
          <xdr:colOff>0</xdr:colOff>
          <xdr:row>46</xdr:row>
          <xdr:rowOff>295275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46</xdr:row>
          <xdr:rowOff>85725</xdr:rowOff>
        </xdr:from>
        <xdr:to>
          <xdr:col>3</xdr:col>
          <xdr:colOff>38100</xdr:colOff>
          <xdr:row>46</xdr:row>
          <xdr:rowOff>295275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66675</xdr:rowOff>
        </xdr:from>
        <xdr:to>
          <xdr:col>14</xdr:col>
          <xdr:colOff>66675</xdr:colOff>
          <xdr:row>49</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希望する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48</xdr:row>
          <xdr:rowOff>66675</xdr:rowOff>
        </xdr:from>
        <xdr:to>
          <xdr:col>29</xdr:col>
          <xdr:colOff>57150</xdr:colOff>
          <xdr:row>49</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希望しない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34</xdr:row>
          <xdr:rowOff>85725</xdr:rowOff>
        </xdr:from>
        <xdr:to>
          <xdr:col>2</xdr:col>
          <xdr:colOff>209550</xdr:colOff>
          <xdr:row>35</xdr:row>
          <xdr:rowOff>76200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40</xdr:row>
          <xdr:rowOff>200025</xdr:rowOff>
        </xdr:from>
        <xdr:to>
          <xdr:col>2</xdr:col>
          <xdr:colOff>209550</xdr:colOff>
          <xdr:row>41</xdr:row>
          <xdr:rowOff>200025</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43</xdr:row>
          <xdr:rowOff>209550</xdr:rowOff>
        </xdr:from>
        <xdr:to>
          <xdr:col>2</xdr:col>
          <xdr:colOff>209550</xdr:colOff>
          <xdr:row>44</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66</xdr:row>
          <xdr:rowOff>85725</xdr:rowOff>
        </xdr:from>
        <xdr:to>
          <xdr:col>7</xdr:col>
          <xdr:colOff>47625</xdr:colOff>
          <xdr:row>66</xdr:row>
          <xdr:rowOff>295275</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不要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66</xdr:row>
          <xdr:rowOff>85725</xdr:rowOff>
        </xdr:from>
        <xdr:to>
          <xdr:col>12</xdr:col>
          <xdr:colOff>409575</xdr:colOff>
          <xdr:row>66</xdr:row>
          <xdr:rowOff>295275</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14</xdr:row>
          <xdr:rowOff>276225</xdr:rowOff>
        </xdr:from>
        <xdr:to>
          <xdr:col>35</xdr:col>
          <xdr:colOff>9525</xdr:colOff>
          <xdr:row>18</xdr:row>
          <xdr:rowOff>66675</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郵送</a:t>
              </a:r>
            </a:p>
          </xdr:txBody>
        </xdr:sp>
        <xdr:clientData/>
      </xdr:twoCellAnchor>
    </mc:Choice>
    <mc:Fallback/>
  </mc:AlternateContent>
  <xdr:twoCellAnchor>
    <xdr:from>
      <xdr:col>0</xdr:col>
      <xdr:colOff>19050</xdr:colOff>
      <xdr:row>0</xdr:row>
      <xdr:rowOff>19050</xdr:rowOff>
    </xdr:from>
    <xdr:to>
      <xdr:col>0</xdr:col>
      <xdr:colOff>1000125</xdr:colOff>
      <xdr:row>2</xdr:row>
      <xdr:rowOff>180975</xdr:rowOff>
    </xdr:to>
    <xdr:sp macro="" textlink="">
      <xdr:nvSpPr>
        <xdr:cNvPr id="2" name="正方形/長方形 1">
          <a:extLst>
            <a:ext uri="{FF2B5EF4-FFF2-40B4-BE49-F238E27FC236}">
              <a16:creationId xmlns:a16="http://schemas.microsoft.com/office/drawing/2014/main" id="{DE5E3EDE-5783-414A-9AE7-11E1F3867B94}"/>
            </a:ext>
          </a:extLst>
        </xdr:cNvPr>
        <xdr:cNvSpPr/>
      </xdr:nvSpPr>
      <xdr:spPr>
        <a:xfrm>
          <a:off x="19050" y="19050"/>
          <a:ext cx="981075" cy="904875"/>
        </a:xfrm>
        <a:prstGeom prst="rect">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0</xdr:colOff>
      <xdr:row>31</xdr:row>
      <xdr:rowOff>9525</xdr:rowOff>
    </xdr:from>
    <xdr:to>
      <xdr:col>47</xdr:col>
      <xdr:colOff>9525</xdr:colOff>
      <xdr:row>32</xdr:row>
      <xdr:rowOff>19050</xdr:rowOff>
    </xdr:to>
    <xdr:grpSp>
      <xdr:nvGrpSpPr>
        <xdr:cNvPr id="5" name="グループ化 36">
          <a:extLst>
            <a:ext uri="{FF2B5EF4-FFF2-40B4-BE49-F238E27FC236}">
              <a16:creationId xmlns:a16="http://schemas.microsoft.com/office/drawing/2014/main" id="{CDC7C810-1755-49D1-B0F0-376CE44E4F98}"/>
            </a:ext>
          </a:extLst>
        </xdr:cNvPr>
        <xdr:cNvGrpSpPr>
          <a:grpSpLocks/>
        </xdr:cNvGrpSpPr>
      </xdr:nvGrpSpPr>
      <xdr:grpSpPr bwMode="auto">
        <a:xfrm>
          <a:off x="1476375" y="6581775"/>
          <a:ext cx="6819900" cy="476250"/>
          <a:chOff x="9303519" y="6131719"/>
          <a:chExt cx="6858000" cy="478632"/>
        </a:xfrm>
      </xdr:grpSpPr>
      <xdr:sp macro="" textlink="">
        <xdr:nvSpPr>
          <xdr:cNvPr id="6" name="正方形/長方形 5">
            <a:extLst>
              <a:ext uri="{FF2B5EF4-FFF2-40B4-BE49-F238E27FC236}">
                <a16:creationId xmlns:a16="http://schemas.microsoft.com/office/drawing/2014/main" id="{0F4036F2-03FB-A3D3-F712-0DBB757357E7}"/>
              </a:ext>
            </a:extLst>
          </xdr:cNvPr>
          <xdr:cNvSpPr/>
        </xdr:nvSpPr>
        <xdr:spPr>
          <a:xfrm>
            <a:off x="9303519" y="6131719"/>
            <a:ext cx="6858000" cy="469059"/>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xnSp macro="">
        <xdr:nvCxnSpPr>
          <xdr:cNvPr id="7" name="直線コネクタ 6">
            <a:extLst>
              <a:ext uri="{FF2B5EF4-FFF2-40B4-BE49-F238E27FC236}">
                <a16:creationId xmlns:a16="http://schemas.microsoft.com/office/drawing/2014/main" id="{7C66392A-D968-105B-30E4-FFCDF7233FC4}"/>
              </a:ext>
            </a:extLst>
          </xdr:cNvPr>
          <xdr:cNvCxnSpPr/>
        </xdr:nvCxnSpPr>
        <xdr:spPr>
          <a:xfrm>
            <a:off x="9534363"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8" name="直線コネクタ 7">
            <a:extLst>
              <a:ext uri="{FF2B5EF4-FFF2-40B4-BE49-F238E27FC236}">
                <a16:creationId xmlns:a16="http://schemas.microsoft.com/office/drawing/2014/main" id="{0A6F200A-C6AB-0F89-D889-01C94C2CD9CC}"/>
              </a:ext>
            </a:extLst>
          </xdr:cNvPr>
          <xdr:cNvCxnSpPr/>
        </xdr:nvCxnSpPr>
        <xdr:spPr>
          <a:xfrm>
            <a:off x="9765208"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9" name="直線コネクタ 8">
            <a:extLst>
              <a:ext uri="{FF2B5EF4-FFF2-40B4-BE49-F238E27FC236}">
                <a16:creationId xmlns:a16="http://schemas.microsoft.com/office/drawing/2014/main" id="{76DDFFF0-0B3F-BD4D-D65D-0DDF0D3E08A0}"/>
              </a:ext>
            </a:extLst>
          </xdr:cNvPr>
          <xdr:cNvCxnSpPr/>
        </xdr:nvCxnSpPr>
        <xdr:spPr>
          <a:xfrm>
            <a:off x="10217278"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0" name="直線コネクタ 9">
            <a:extLst>
              <a:ext uri="{FF2B5EF4-FFF2-40B4-BE49-F238E27FC236}">
                <a16:creationId xmlns:a16="http://schemas.microsoft.com/office/drawing/2014/main" id="{5219D18D-7C9E-CDC1-FBC0-63D7751FD808}"/>
              </a:ext>
            </a:extLst>
          </xdr:cNvPr>
          <xdr:cNvCxnSpPr/>
        </xdr:nvCxnSpPr>
        <xdr:spPr>
          <a:xfrm>
            <a:off x="10448122"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1" name="直線コネクタ 10">
            <a:extLst>
              <a:ext uri="{FF2B5EF4-FFF2-40B4-BE49-F238E27FC236}">
                <a16:creationId xmlns:a16="http://schemas.microsoft.com/office/drawing/2014/main" id="{8B338655-B6D7-94A9-533F-82AC0188E577}"/>
              </a:ext>
            </a:extLst>
          </xdr:cNvPr>
          <xdr:cNvCxnSpPr/>
        </xdr:nvCxnSpPr>
        <xdr:spPr>
          <a:xfrm>
            <a:off x="10678966"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2" name="直線コネクタ 11">
            <a:extLst>
              <a:ext uri="{FF2B5EF4-FFF2-40B4-BE49-F238E27FC236}">
                <a16:creationId xmlns:a16="http://schemas.microsoft.com/office/drawing/2014/main" id="{47A49AE3-E9BF-6B3B-5C5F-2615E6430213}"/>
              </a:ext>
            </a:extLst>
          </xdr:cNvPr>
          <xdr:cNvCxnSpPr/>
        </xdr:nvCxnSpPr>
        <xdr:spPr>
          <a:xfrm>
            <a:off x="10909811"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3" name="直線コネクタ 12">
            <a:extLst>
              <a:ext uri="{FF2B5EF4-FFF2-40B4-BE49-F238E27FC236}">
                <a16:creationId xmlns:a16="http://schemas.microsoft.com/office/drawing/2014/main" id="{F82D0A68-1D3D-9A07-F82F-220643BDA001}"/>
              </a:ext>
            </a:extLst>
          </xdr:cNvPr>
          <xdr:cNvCxnSpPr/>
        </xdr:nvCxnSpPr>
        <xdr:spPr>
          <a:xfrm>
            <a:off x="11131037"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4" name="直線コネクタ 13">
            <a:extLst>
              <a:ext uri="{FF2B5EF4-FFF2-40B4-BE49-F238E27FC236}">
                <a16:creationId xmlns:a16="http://schemas.microsoft.com/office/drawing/2014/main" id="{2AAE574B-57AB-88AC-5A19-B32493BCBE0C}"/>
              </a:ext>
            </a:extLst>
          </xdr:cNvPr>
          <xdr:cNvCxnSpPr/>
        </xdr:nvCxnSpPr>
        <xdr:spPr>
          <a:xfrm flipH="1">
            <a:off x="11361881"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5" name="直線コネクタ 14">
            <a:extLst>
              <a:ext uri="{FF2B5EF4-FFF2-40B4-BE49-F238E27FC236}">
                <a16:creationId xmlns:a16="http://schemas.microsoft.com/office/drawing/2014/main" id="{127DA2D5-6CDC-CD9A-535F-DB42E0500D4B}"/>
              </a:ext>
            </a:extLst>
          </xdr:cNvPr>
          <xdr:cNvCxnSpPr/>
        </xdr:nvCxnSpPr>
        <xdr:spPr>
          <a:xfrm>
            <a:off x="11592725"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6" name="直線コネクタ 15">
            <a:extLst>
              <a:ext uri="{FF2B5EF4-FFF2-40B4-BE49-F238E27FC236}">
                <a16:creationId xmlns:a16="http://schemas.microsoft.com/office/drawing/2014/main" id="{2EE665E5-9B38-7BBA-1152-D3D0ACB107CD}"/>
              </a:ext>
            </a:extLst>
          </xdr:cNvPr>
          <xdr:cNvCxnSpPr/>
        </xdr:nvCxnSpPr>
        <xdr:spPr>
          <a:xfrm>
            <a:off x="12275640"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7" name="直線コネクタ 16">
            <a:extLst>
              <a:ext uri="{FF2B5EF4-FFF2-40B4-BE49-F238E27FC236}">
                <a16:creationId xmlns:a16="http://schemas.microsoft.com/office/drawing/2014/main" id="{9B6B75CC-3BE3-CB6D-5CDF-1691677F5D65}"/>
              </a:ext>
            </a:extLst>
          </xdr:cNvPr>
          <xdr:cNvCxnSpPr/>
        </xdr:nvCxnSpPr>
        <xdr:spPr>
          <a:xfrm>
            <a:off x="11823569"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8" name="直線コネクタ 17">
            <a:extLst>
              <a:ext uri="{FF2B5EF4-FFF2-40B4-BE49-F238E27FC236}">
                <a16:creationId xmlns:a16="http://schemas.microsoft.com/office/drawing/2014/main" id="{BD5288E4-D742-D7E6-2A13-E3C21149DA66}"/>
              </a:ext>
            </a:extLst>
          </xdr:cNvPr>
          <xdr:cNvCxnSpPr/>
        </xdr:nvCxnSpPr>
        <xdr:spPr>
          <a:xfrm>
            <a:off x="12044795"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19" name="直線コネクタ 18">
            <a:extLst>
              <a:ext uri="{FF2B5EF4-FFF2-40B4-BE49-F238E27FC236}">
                <a16:creationId xmlns:a16="http://schemas.microsoft.com/office/drawing/2014/main" id="{4ADA8BFA-B8BF-B455-982D-5500FE5B5AF0}"/>
              </a:ext>
            </a:extLst>
          </xdr:cNvPr>
          <xdr:cNvCxnSpPr/>
        </xdr:nvCxnSpPr>
        <xdr:spPr>
          <a:xfrm>
            <a:off x="9996052"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0" name="直線コネクタ 19">
            <a:extLst>
              <a:ext uri="{FF2B5EF4-FFF2-40B4-BE49-F238E27FC236}">
                <a16:creationId xmlns:a16="http://schemas.microsoft.com/office/drawing/2014/main" id="{872A6850-FE29-0A11-A8D9-9EBE7617CC65}"/>
              </a:ext>
            </a:extLst>
          </xdr:cNvPr>
          <xdr:cNvCxnSpPr/>
        </xdr:nvCxnSpPr>
        <xdr:spPr>
          <a:xfrm>
            <a:off x="12506484"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1" name="直線コネクタ 20">
            <a:extLst>
              <a:ext uri="{FF2B5EF4-FFF2-40B4-BE49-F238E27FC236}">
                <a16:creationId xmlns:a16="http://schemas.microsoft.com/office/drawing/2014/main" id="{9F8D2C77-7B80-FCDD-51C3-A671DE794981}"/>
              </a:ext>
            </a:extLst>
          </xdr:cNvPr>
          <xdr:cNvCxnSpPr/>
        </xdr:nvCxnSpPr>
        <xdr:spPr>
          <a:xfrm>
            <a:off x="12737328" y="6131719"/>
            <a:ext cx="0" cy="478632"/>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2" name="直線コネクタ 21">
            <a:extLst>
              <a:ext uri="{FF2B5EF4-FFF2-40B4-BE49-F238E27FC236}">
                <a16:creationId xmlns:a16="http://schemas.microsoft.com/office/drawing/2014/main" id="{DC05D534-3692-FE17-BDCA-B63A09BC8866}"/>
              </a:ext>
            </a:extLst>
          </xdr:cNvPr>
          <xdr:cNvCxnSpPr/>
        </xdr:nvCxnSpPr>
        <xdr:spPr>
          <a:xfrm>
            <a:off x="12968173"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3" name="直線コネクタ 22">
            <a:extLst>
              <a:ext uri="{FF2B5EF4-FFF2-40B4-BE49-F238E27FC236}">
                <a16:creationId xmlns:a16="http://schemas.microsoft.com/office/drawing/2014/main" id="{9A06E5AC-5AE5-A8E2-DF69-4A59FF783BC9}"/>
              </a:ext>
            </a:extLst>
          </xdr:cNvPr>
          <xdr:cNvCxnSpPr/>
        </xdr:nvCxnSpPr>
        <xdr:spPr>
          <a:xfrm>
            <a:off x="13189398"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4" name="直線コネクタ 23">
            <a:extLst>
              <a:ext uri="{FF2B5EF4-FFF2-40B4-BE49-F238E27FC236}">
                <a16:creationId xmlns:a16="http://schemas.microsoft.com/office/drawing/2014/main" id="{57F50F23-763E-3822-4F18-9BA92FC78874}"/>
              </a:ext>
            </a:extLst>
          </xdr:cNvPr>
          <xdr:cNvCxnSpPr/>
        </xdr:nvCxnSpPr>
        <xdr:spPr>
          <a:xfrm>
            <a:off x="13420243"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5" name="直線コネクタ 24">
            <a:extLst>
              <a:ext uri="{FF2B5EF4-FFF2-40B4-BE49-F238E27FC236}">
                <a16:creationId xmlns:a16="http://schemas.microsoft.com/office/drawing/2014/main" id="{1705FDAF-9AD7-8043-7EB6-462379FF13F3}"/>
              </a:ext>
            </a:extLst>
          </xdr:cNvPr>
          <xdr:cNvCxnSpPr/>
        </xdr:nvCxnSpPr>
        <xdr:spPr>
          <a:xfrm>
            <a:off x="13651087"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6" name="直線コネクタ 25">
            <a:extLst>
              <a:ext uri="{FF2B5EF4-FFF2-40B4-BE49-F238E27FC236}">
                <a16:creationId xmlns:a16="http://schemas.microsoft.com/office/drawing/2014/main" id="{F941E5FD-00F7-3DDC-2045-0E23C59172F9}"/>
              </a:ext>
            </a:extLst>
          </xdr:cNvPr>
          <xdr:cNvCxnSpPr/>
        </xdr:nvCxnSpPr>
        <xdr:spPr>
          <a:xfrm>
            <a:off x="13881931"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7" name="直線コネクタ 26">
            <a:extLst>
              <a:ext uri="{FF2B5EF4-FFF2-40B4-BE49-F238E27FC236}">
                <a16:creationId xmlns:a16="http://schemas.microsoft.com/office/drawing/2014/main" id="{4D952343-765D-FBF8-CB8A-87F61056849A}"/>
              </a:ext>
            </a:extLst>
          </xdr:cNvPr>
          <xdr:cNvCxnSpPr/>
        </xdr:nvCxnSpPr>
        <xdr:spPr>
          <a:xfrm>
            <a:off x="14564846"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28" name="直線コネクタ 27">
            <a:extLst>
              <a:ext uri="{FF2B5EF4-FFF2-40B4-BE49-F238E27FC236}">
                <a16:creationId xmlns:a16="http://schemas.microsoft.com/office/drawing/2014/main" id="{457ADF6A-784F-29B9-C6C6-AFB808FBDB89}"/>
              </a:ext>
            </a:extLst>
          </xdr:cNvPr>
          <xdr:cNvCxnSpPr/>
        </xdr:nvCxnSpPr>
        <xdr:spPr>
          <a:xfrm>
            <a:off x="14103157"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0" name="直線コネクタ 29">
            <a:extLst>
              <a:ext uri="{FF2B5EF4-FFF2-40B4-BE49-F238E27FC236}">
                <a16:creationId xmlns:a16="http://schemas.microsoft.com/office/drawing/2014/main" id="{E344D458-FCB4-2835-C4A9-7D4F6211A7FD}"/>
              </a:ext>
            </a:extLst>
          </xdr:cNvPr>
          <xdr:cNvCxnSpPr/>
        </xdr:nvCxnSpPr>
        <xdr:spPr>
          <a:xfrm>
            <a:off x="14334001"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1" name="直線コネクタ 30">
            <a:extLst>
              <a:ext uri="{FF2B5EF4-FFF2-40B4-BE49-F238E27FC236}">
                <a16:creationId xmlns:a16="http://schemas.microsoft.com/office/drawing/2014/main" id="{FA6E1E60-16D5-2615-FEBC-F19F39ECE3A5}"/>
              </a:ext>
            </a:extLst>
          </xdr:cNvPr>
          <xdr:cNvCxnSpPr/>
        </xdr:nvCxnSpPr>
        <xdr:spPr>
          <a:xfrm>
            <a:off x="14795690"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2" name="直線コネクタ 31">
            <a:extLst>
              <a:ext uri="{FF2B5EF4-FFF2-40B4-BE49-F238E27FC236}">
                <a16:creationId xmlns:a16="http://schemas.microsoft.com/office/drawing/2014/main" id="{84ED0CDC-88C8-8950-957B-8EBB4609EEF7}"/>
              </a:ext>
            </a:extLst>
          </xdr:cNvPr>
          <xdr:cNvCxnSpPr/>
        </xdr:nvCxnSpPr>
        <xdr:spPr>
          <a:xfrm>
            <a:off x="15016916"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3" name="直線コネクタ 32">
            <a:extLst>
              <a:ext uri="{FF2B5EF4-FFF2-40B4-BE49-F238E27FC236}">
                <a16:creationId xmlns:a16="http://schemas.microsoft.com/office/drawing/2014/main" id="{530A3A8E-70B0-7849-BA22-486CA24A01F1}"/>
              </a:ext>
            </a:extLst>
          </xdr:cNvPr>
          <xdr:cNvCxnSpPr/>
        </xdr:nvCxnSpPr>
        <xdr:spPr>
          <a:xfrm>
            <a:off x="15247760"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4" name="直線コネクタ 33">
            <a:extLst>
              <a:ext uri="{FF2B5EF4-FFF2-40B4-BE49-F238E27FC236}">
                <a16:creationId xmlns:a16="http://schemas.microsoft.com/office/drawing/2014/main" id="{0C616546-DE13-4C6C-F4AF-D619C973ED50}"/>
              </a:ext>
            </a:extLst>
          </xdr:cNvPr>
          <xdr:cNvCxnSpPr/>
        </xdr:nvCxnSpPr>
        <xdr:spPr>
          <a:xfrm>
            <a:off x="15930675"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5" name="直線コネクタ 34">
            <a:extLst>
              <a:ext uri="{FF2B5EF4-FFF2-40B4-BE49-F238E27FC236}">
                <a16:creationId xmlns:a16="http://schemas.microsoft.com/office/drawing/2014/main" id="{42E69279-B28E-8658-D4A5-3CEE7BA0B4FE}"/>
              </a:ext>
            </a:extLst>
          </xdr:cNvPr>
          <xdr:cNvCxnSpPr/>
        </xdr:nvCxnSpPr>
        <xdr:spPr>
          <a:xfrm>
            <a:off x="15478605" y="6131719"/>
            <a:ext cx="0" cy="469059"/>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cxnSp macro="">
        <xdr:nvCxnSpPr>
          <xdr:cNvPr id="36" name="直線コネクタ 35">
            <a:extLst>
              <a:ext uri="{FF2B5EF4-FFF2-40B4-BE49-F238E27FC236}">
                <a16:creationId xmlns:a16="http://schemas.microsoft.com/office/drawing/2014/main" id="{F3FB9215-7A82-1A3B-E686-69EA6B05EC80}"/>
              </a:ext>
            </a:extLst>
          </xdr:cNvPr>
          <xdr:cNvCxnSpPr/>
        </xdr:nvCxnSpPr>
        <xdr:spPr>
          <a:xfrm>
            <a:off x="15709449" y="6131719"/>
            <a:ext cx="0" cy="459487"/>
          </a:xfrm>
          <a:prstGeom prst="line">
            <a:avLst/>
          </a:prstGeom>
          <a:ln w="3175">
            <a:solidFill>
              <a:schemeClr val="tx1"/>
            </a:solidFill>
            <a:prstDash val="dash"/>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12</xdr:col>
          <xdr:colOff>76200</xdr:colOff>
          <xdr:row>69</xdr:row>
          <xdr:rowOff>9525</xdr:rowOff>
        </xdr:from>
        <xdr:to>
          <xdr:col>13</xdr:col>
          <xdr:colOff>247650</xdr:colOff>
          <xdr:row>70</xdr:row>
          <xdr:rowOff>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車両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69</xdr:row>
          <xdr:rowOff>19050</xdr:rowOff>
        </xdr:from>
        <xdr:to>
          <xdr:col>34</xdr:col>
          <xdr:colOff>38100</xdr:colOff>
          <xdr:row>70</xdr:row>
          <xdr:rowOff>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台車等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68</xdr:row>
          <xdr:rowOff>9525</xdr:rowOff>
        </xdr:from>
        <xdr:to>
          <xdr:col>34</xdr:col>
          <xdr:colOff>0</xdr:colOff>
          <xdr:row>68</xdr:row>
          <xdr:rowOff>200025</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庁舎内荷物預かり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257175</xdr:colOff>
          <xdr:row>68</xdr:row>
          <xdr:rowOff>0</xdr:rowOff>
        </xdr:from>
        <xdr:to>
          <xdr:col>19</xdr:col>
          <xdr:colOff>28575</xdr:colOff>
          <xdr:row>68</xdr:row>
          <xdr:rowOff>219075</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宅配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68</xdr:row>
          <xdr:rowOff>9525</xdr:rowOff>
        </xdr:from>
        <xdr:to>
          <xdr:col>45</xdr:col>
          <xdr:colOff>152400</xdr:colOff>
          <xdr:row>68</xdr:row>
          <xdr:rowOff>209550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会場内持ち込み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70</xdr:row>
          <xdr:rowOff>9525</xdr:rowOff>
        </xdr:from>
        <xdr:to>
          <xdr:col>13</xdr:col>
          <xdr:colOff>247650</xdr:colOff>
          <xdr:row>71</xdr:row>
          <xdr:rowOff>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車両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70</xdr:row>
          <xdr:rowOff>19050</xdr:rowOff>
        </xdr:from>
        <xdr:to>
          <xdr:col>34</xdr:col>
          <xdr:colOff>38100</xdr:colOff>
          <xdr:row>71</xdr:row>
          <xdr:rowOff>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台車等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76200</xdr:colOff>
          <xdr:row>70</xdr:row>
          <xdr:rowOff>9525</xdr:rowOff>
        </xdr:from>
        <xdr:to>
          <xdr:col>45</xdr:col>
          <xdr:colOff>9525</xdr:colOff>
          <xdr:row>70</xdr:row>
          <xdr:rowOff>219075</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荷物預かり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71</xdr:row>
          <xdr:rowOff>0</xdr:rowOff>
        </xdr:from>
        <xdr:to>
          <xdr:col>19</xdr:col>
          <xdr:colOff>38100</xdr:colOff>
          <xdr:row>71</xdr:row>
          <xdr:rowOff>219075</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宅配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71</xdr:row>
          <xdr:rowOff>28575</xdr:rowOff>
        </xdr:from>
        <xdr:to>
          <xdr:col>34</xdr:col>
          <xdr:colOff>38100</xdr:colOff>
          <xdr:row>72</xdr:row>
          <xdr:rowOff>9525</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引き取り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9525</xdr:colOff>
          <xdr:row>17</xdr:row>
          <xdr:rowOff>19050</xdr:rowOff>
        </xdr:from>
        <xdr:to>
          <xdr:col>44</xdr:col>
          <xdr:colOff>180975</xdr:colOff>
          <xdr:row>17</xdr:row>
          <xdr:rowOff>238125</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メール</a:t>
              </a:r>
            </a:p>
          </xdr:txBody>
        </xdr:sp>
        <xdr:clientData/>
      </xdr:twoCellAnchor>
    </mc:Choice>
    <mc:Fallback/>
  </mc:AlternateContent>
  <xdr:twoCellAnchor>
    <xdr:from>
      <xdr:col>38</xdr:col>
      <xdr:colOff>47625</xdr:colOff>
      <xdr:row>0</xdr:row>
      <xdr:rowOff>19050</xdr:rowOff>
    </xdr:from>
    <xdr:to>
      <xdr:col>46</xdr:col>
      <xdr:colOff>3675</xdr:colOff>
      <xdr:row>3</xdr:row>
      <xdr:rowOff>22725</xdr:rowOff>
    </xdr:to>
    <xdr:sp macro="" textlink="">
      <xdr:nvSpPr>
        <xdr:cNvPr id="37" name="正方形/長方形 36">
          <a:extLst>
            <a:ext uri="{FF2B5EF4-FFF2-40B4-BE49-F238E27FC236}">
              <a16:creationId xmlns:a16="http://schemas.microsoft.com/office/drawing/2014/main" id="{E7B60CEB-65D0-47BB-BA9E-82FFB4830D7E}"/>
            </a:ext>
          </a:extLst>
        </xdr:cNvPr>
        <xdr:cNvSpPr/>
      </xdr:nvSpPr>
      <xdr:spPr>
        <a:xfrm>
          <a:off x="7162800" y="19050"/>
          <a:ext cx="1080000" cy="1080000"/>
        </a:xfrm>
        <a:prstGeom prst="rect">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xdr:col>
          <xdr:colOff>257175</xdr:colOff>
          <xdr:row>81</xdr:row>
          <xdr:rowOff>190500</xdr:rowOff>
        </xdr:from>
        <xdr:to>
          <xdr:col>4</xdr:col>
          <xdr:colOff>180975</xdr:colOff>
          <xdr:row>83</xdr:row>
          <xdr:rowOff>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承諾する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82</xdr:row>
          <xdr:rowOff>9525</xdr:rowOff>
        </xdr:from>
        <xdr:to>
          <xdr:col>12</xdr:col>
          <xdr:colOff>342900</xdr:colOff>
          <xdr:row>82</xdr:row>
          <xdr:rowOff>200025</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承諾しない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38</xdr:row>
          <xdr:rowOff>104775</xdr:rowOff>
        </xdr:from>
        <xdr:to>
          <xdr:col>2</xdr:col>
          <xdr:colOff>209550</xdr:colOff>
          <xdr:row>39</xdr:row>
          <xdr:rowOff>123825</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H106"/>
  <sheetViews>
    <sheetView tabSelected="1" view="pageBreakPreview" zoomScaleNormal="100" zoomScaleSheetLayoutView="100" workbookViewId="0">
      <selection activeCell="B41" sqref="B41:B43"/>
    </sheetView>
  </sheetViews>
  <sheetFormatPr defaultColWidth="9" defaultRowHeight="13.5" x14ac:dyDescent="0.15"/>
  <cols>
    <col min="1" max="1" width="19.375" style="7" customWidth="1"/>
    <col min="2" max="2" width="3.875" style="7" customWidth="1"/>
    <col min="3" max="3" width="9.625" style="7" customWidth="1"/>
    <col min="4" max="4" width="4.375" style="7" customWidth="1"/>
    <col min="5" max="5" width="6.375" style="7" customWidth="1"/>
    <col min="6" max="6" width="1.375" style="7" customWidth="1"/>
    <col min="7" max="11" width="1.125" style="7" customWidth="1"/>
    <col min="12" max="12" width="3" style="7" customWidth="1"/>
    <col min="13" max="13" width="6.75" style="7" customWidth="1"/>
    <col min="14" max="14" width="3.625" style="7" customWidth="1"/>
    <col min="15" max="15" width="2.875" style="7" customWidth="1"/>
    <col min="16" max="16" width="2.125" style="7" customWidth="1"/>
    <col min="17" max="44" width="1.125" style="7" customWidth="1"/>
    <col min="45" max="45" width="3" style="7" customWidth="1"/>
    <col min="46" max="46" width="5" style="7" customWidth="1"/>
    <col min="47" max="47" width="0.25" style="7" customWidth="1"/>
    <col min="48" max="48" width="1.875" style="7" customWidth="1"/>
    <col min="49" max="49" width="73.5" style="7" hidden="1" customWidth="1"/>
    <col min="50" max="50" width="7.375" style="7" hidden="1" customWidth="1"/>
    <col min="51" max="51" width="8.75" style="7" hidden="1" customWidth="1"/>
    <col min="52" max="52" width="5.875" style="7" hidden="1" customWidth="1"/>
    <col min="53" max="53" width="9.375" style="7" hidden="1" customWidth="1"/>
    <col min="54" max="54" width="5.75" style="7" hidden="1" customWidth="1"/>
    <col min="55" max="55" width="8.125" style="7" hidden="1" customWidth="1"/>
    <col min="56" max="56" width="7.875" style="7" hidden="1" customWidth="1"/>
    <col min="57" max="57" width="6.875" style="7" hidden="1" customWidth="1"/>
    <col min="58" max="58" width="9.75" style="7" hidden="1" customWidth="1"/>
    <col min="59" max="16384" width="9" style="7"/>
  </cols>
  <sheetData>
    <row r="1" spans="1:58" ht="28.5" customHeight="1" x14ac:dyDescent="0.15">
      <c r="A1" s="11"/>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row>
    <row r="2" spans="1:58" s="9" customFormat="1" ht="30" customHeight="1" x14ac:dyDescent="0.25">
      <c r="A2" s="313" t="s">
        <v>185</v>
      </c>
      <c r="B2" s="313" ph="1"/>
      <c r="C2" s="313" ph="1"/>
      <c r="D2" s="313" ph="1"/>
      <c r="E2" s="313" ph="1"/>
      <c r="F2" s="313" ph="1"/>
      <c r="G2" s="313" ph="1"/>
      <c r="H2" s="313" ph="1"/>
      <c r="I2" s="313" ph="1"/>
      <c r="J2" s="313" ph="1"/>
      <c r="K2" s="313" ph="1"/>
      <c r="L2" s="313" ph="1"/>
      <c r="M2" s="313" ph="1"/>
      <c r="N2" s="313" ph="1"/>
      <c r="O2" s="313" ph="1"/>
      <c r="P2" s="313" ph="1"/>
      <c r="Q2" s="313" ph="1"/>
      <c r="R2" s="313" ph="1"/>
      <c r="S2" s="313" ph="1"/>
      <c r="T2" s="313" ph="1"/>
      <c r="U2" s="313" ph="1"/>
      <c r="V2" s="313" ph="1"/>
      <c r="W2" s="313" ph="1"/>
      <c r="X2" s="313" ph="1"/>
      <c r="Y2" s="313" ph="1"/>
      <c r="Z2" s="313" ph="1"/>
      <c r="AA2" s="313" ph="1"/>
      <c r="AB2" s="313" ph="1"/>
      <c r="AC2" s="313" ph="1"/>
      <c r="AD2" s="313" ph="1"/>
      <c r="AE2" s="313" ph="1"/>
      <c r="AF2" s="313" ph="1"/>
      <c r="AG2" s="313" ph="1"/>
      <c r="AH2" s="313" ph="1"/>
      <c r="AI2" s="313" ph="1"/>
      <c r="AJ2" s="313" ph="1"/>
      <c r="AK2" s="313" ph="1"/>
      <c r="AL2" s="313" ph="1"/>
      <c r="AM2" s="313" ph="1"/>
      <c r="AN2" s="313" ph="1"/>
      <c r="AO2" s="313" ph="1"/>
      <c r="AP2" s="313" ph="1"/>
      <c r="AQ2" s="313" ph="1"/>
      <c r="AR2" s="313" ph="1"/>
      <c r="AS2" s="313" ph="1"/>
      <c r="AT2" s="313" ph="1"/>
      <c r="AU2" s="313" ph="1"/>
      <c r="AV2" s="11"/>
      <c r="AW2" s="11"/>
      <c r="AX2" s="11"/>
      <c r="AY2" s="11"/>
      <c r="AZ2" s="11"/>
      <c r="BA2" s="11"/>
      <c r="BB2" s="11"/>
      <c r="BC2" s="11"/>
      <c r="BD2" s="11"/>
      <c r="BE2" s="11"/>
      <c r="BF2" s="11"/>
    </row>
    <row r="3" spans="1:58" s="9" customFormat="1" ht="26.25" customHeight="1" x14ac:dyDescent="0.15">
      <c r="A3" s="32"/>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c r="AL3" s="32"/>
      <c r="AM3" s="32"/>
      <c r="AN3" s="32"/>
      <c r="AO3" s="32"/>
      <c r="AP3" s="32"/>
      <c r="AQ3" s="32"/>
      <c r="AR3" s="32"/>
      <c r="AS3" s="32"/>
      <c r="AT3" s="32"/>
      <c r="AU3" s="32"/>
      <c r="AV3" s="11"/>
      <c r="AW3" s="11"/>
      <c r="AX3" s="11"/>
      <c r="AY3" s="11"/>
      <c r="AZ3" s="11"/>
      <c r="BA3" s="11"/>
      <c r="BB3" s="11"/>
      <c r="BC3" s="11"/>
      <c r="BD3" s="11"/>
      <c r="BE3" s="11"/>
      <c r="BF3" s="11"/>
    </row>
    <row r="4" spans="1:58" s="9" customFormat="1" ht="19.5" customHeight="1" x14ac:dyDescent="0.15">
      <c r="A4" s="33" t="str">
        <f>"水都おおさか森林づくり・木づかい実行委員会　"&amp;IF(AO5&gt;0,"御中","行")</f>
        <v>水都おおさか森林づくり・木づかい実行委員会　行</v>
      </c>
      <c r="B4" s="32"/>
      <c r="C4" s="32"/>
      <c r="D4" s="32"/>
      <c r="E4" s="32"/>
      <c r="F4" s="32"/>
      <c r="G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2"/>
      <c r="AK4" s="32"/>
      <c r="AL4" s="32"/>
      <c r="AM4" s="32"/>
      <c r="AN4" s="32"/>
      <c r="AO4" s="32"/>
      <c r="AP4" s="32"/>
      <c r="AQ4" s="32"/>
      <c r="AR4" s="32"/>
      <c r="AS4" s="32"/>
      <c r="AT4" s="32"/>
      <c r="AU4" s="32"/>
      <c r="AV4" s="11"/>
      <c r="AW4" s="11"/>
      <c r="AX4" s="11"/>
      <c r="AY4" s="11"/>
      <c r="AZ4" s="11"/>
      <c r="BA4" s="11"/>
      <c r="BB4" s="11"/>
      <c r="BC4" s="11"/>
      <c r="BD4" s="11"/>
      <c r="BE4" s="11"/>
      <c r="BF4" s="11"/>
    </row>
    <row r="5" spans="1:58" s="9" customFormat="1" ht="16.5" customHeight="1" x14ac:dyDescent="0.15">
      <c r="A5" s="351" t="s">
        <v>186</v>
      </c>
      <c r="B5" s="351"/>
      <c r="C5" s="351"/>
      <c r="D5" s="351"/>
      <c r="E5" s="351"/>
      <c r="F5" s="351"/>
      <c r="G5" s="351"/>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1"/>
      <c r="AN5" s="351"/>
      <c r="AO5" s="351"/>
      <c r="AP5" s="351"/>
      <c r="AQ5" s="351"/>
      <c r="AR5" s="351"/>
      <c r="AS5" s="351"/>
      <c r="AT5" s="351"/>
      <c r="AU5" s="351"/>
      <c r="AV5" s="11"/>
      <c r="AW5" s="11"/>
      <c r="AX5" s="11"/>
      <c r="AY5" s="11"/>
      <c r="AZ5" s="11"/>
      <c r="BA5" s="11"/>
      <c r="BB5" s="11"/>
      <c r="BC5" s="11"/>
      <c r="BD5" s="11"/>
      <c r="BE5" s="11"/>
      <c r="BF5" s="11"/>
    </row>
    <row r="6" spans="1:58" s="9" customFormat="1" ht="18.75" customHeight="1" x14ac:dyDescent="0.15">
      <c r="A6" s="348" t="s">
        <v>187</v>
      </c>
      <c r="B6" s="348"/>
      <c r="C6" s="348"/>
      <c r="D6" s="348"/>
      <c r="E6" s="348"/>
      <c r="F6" s="348"/>
      <c r="G6" s="348"/>
      <c r="H6" s="348"/>
      <c r="I6" s="348"/>
      <c r="J6" s="348"/>
      <c r="K6" s="348"/>
      <c r="L6" s="348"/>
      <c r="M6" s="348"/>
      <c r="N6" s="348"/>
      <c r="O6" s="348"/>
      <c r="P6" s="348"/>
      <c r="Q6" s="348"/>
      <c r="R6" s="348"/>
      <c r="S6" s="348"/>
      <c r="T6" s="348"/>
      <c r="U6" s="348"/>
      <c r="V6" s="348"/>
      <c r="W6" s="348"/>
      <c r="X6" s="348"/>
      <c r="Y6" s="348"/>
      <c r="Z6" s="348"/>
      <c r="AA6" s="348"/>
      <c r="AB6" s="348"/>
      <c r="AC6" s="348"/>
      <c r="AD6" s="348"/>
      <c r="AE6" s="348"/>
      <c r="AF6" s="348"/>
      <c r="AG6" s="348"/>
      <c r="AH6" s="348"/>
      <c r="AI6" s="348"/>
      <c r="AJ6" s="348"/>
      <c r="AK6" s="348"/>
      <c r="AL6" s="348"/>
      <c r="AM6" s="348"/>
      <c r="AN6" s="348"/>
      <c r="AO6" s="348"/>
      <c r="AP6" s="348"/>
      <c r="AQ6" s="348"/>
      <c r="AR6" s="348"/>
      <c r="AS6" s="348"/>
      <c r="AT6" s="348"/>
      <c r="AU6" s="348"/>
      <c r="AV6" s="11"/>
      <c r="AW6" s="11">
        <v>1</v>
      </c>
      <c r="AX6" s="220" t="s">
        <v>0</v>
      </c>
      <c r="AY6" s="220"/>
      <c r="AZ6" s="220"/>
      <c r="BA6" s="220" t="s">
        <v>1</v>
      </c>
      <c r="BB6" s="220"/>
      <c r="BC6" s="220"/>
      <c r="BD6" s="11"/>
      <c r="BE6" s="11" t="str">
        <f>AO5&amp;"."&amp;AT5&amp;"_"&amp;B12</f>
        <v>._</v>
      </c>
      <c r="BF6" s="11"/>
    </row>
    <row r="7" spans="1:58" s="9" customFormat="1" ht="10.5" customHeight="1" thickBot="1" x14ac:dyDescent="0.2">
      <c r="A7" s="32"/>
      <c r="B7" s="32"/>
      <c r="C7" s="32"/>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11"/>
      <c r="AW7" s="11"/>
      <c r="AX7" s="221"/>
      <c r="AY7" s="221"/>
      <c r="AZ7" s="221"/>
      <c r="BA7" s="221"/>
      <c r="BB7" s="221"/>
      <c r="BC7" s="221"/>
      <c r="BD7" s="11"/>
      <c r="BE7" s="11"/>
      <c r="BF7" s="11"/>
    </row>
    <row r="8" spans="1:58" s="9" customFormat="1" ht="16.5" customHeight="1" thickTop="1" x14ac:dyDescent="0.15">
      <c r="A8" s="251" t="s">
        <v>2</v>
      </c>
      <c r="B8" s="251"/>
      <c r="C8" s="251"/>
      <c r="D8" s="251"/>
      <c r="E8" s="251"/>
      <c r="F8" s="251"/>
      <c r="G8" s="251"/>
      <c r="H8" s="251"/>
      <c r="I8" s="251"/>
      <c r="J8" s="251"/>
      <c r="K8" s="251"/>
      <c r="L8" s="251"/>
      <c r="M8" s="251"/>
      <c r="N8" s="251"/>
      <c r="O8" s="251"/>
      <c r="P8" s="251"/>
      <c r="Q8" s="251"/>
      <c r="R8" s="251"/>
      <c r="S8" s="251"/>
      <c r="T8" s="251"/>
      <c r="U8" s="251"/>
      <c r="V8" s="251"/>
      <c r="W8" s="251"/>
      <c r="X8" s="251"/>
      <c r="Y8" s="251"/>
      <c r="Z8" s="251"/>
      <c r="AA8" s="251"/>
      <c r="AB8" s="251"/>
      <c r="AC8" s="251"/>
      <c r="AD8" s="251"/>
      <c r="AE8" s="251"/>
      <c r="AF8" s="251"/>
      <c r="AG8" s="251"/>
      <c r="AH8" s="251"/>
      <c r="AI8" s="251"/>
      <c r="AJ8" s="251"/>
      <c r="AK8" s="251"/>
      <c r="AL8" s="251"/>
      <c r="AM8" s="251"/>
      <c r="AN8" s="251"/>
      <c r="AO8" s="251"/>
      <c r="AP8" s="251"/>
      <c r="AQ8" s="251"/>
      <c r="AR8" s="251"/>
      <c r="AS8" s="251"/>
      <c r="AT8" s="251"/>
      <c r="AU8" s="251"/>
      <c r="AV8" s="11"/>
      <c r="AW8" s="253" t="s">
        <v>3</v>
      </c>
      <c r="AX8" s="23">
        <v>1</v>
      </c>
      <c r="AY8" s="24">
        <v>2</v>
      </c>
      <c r="AZ8" s="24">
        <v>3</v>
      </c>
      <c r="BA8" s="12">
        <v>1</v>
      </c>
      <c r="BB8" s="12">
        <v>2</v>
      </c>
      <c r="BC8" s="12">
        <v>3</v>
      </c>
      <c r="BD8" s="12">
        <v>4</v>
      </c>
      <c r="BE8" s="12">
        <v>5</v>
      </c>
      <c r="BF8" s="15">
        <v>1</v>
      </c>
    </row>
    <row r="9" spans="1:58" s="9" customFormat="1" ht="7.5" customHeight="1" thickBot="1" x14ac:dyDescent="0.2">
      <c r="A9" s="32"/>
      <c r="B9" s="32"/>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11"/>
      <c r="AW9" s="254"/>
      <c r="AX9" s="27"/>
      <c r="AY9" s="28"/>
      <c r="AZ9" s="28"/>
      <c r="BA9" s="14"/>
      <c r="BB9" s="14"/>
      <c r="BC9" s="14"/>
      <c r="BD9" s="14"/>
      <c r="BE9" s="14"/>
      <c r="BF9" s="11">
        <f>BF8+1</f>
        <v>2</v>
      </c>
    </row>
    <row r="10" spans="1:58" s="1" customFormat="1" ht="12.75" customHeight="1" x14ac:dyDescent="0.15">
      <c r="A10" s="302" t="s">
        <v>4</v>
      </c>
      <c r="B10" s="212" t="s">
        <v>5</v>
      </c>
      <c r="C10" s="213"/>
      <c r="D10" s="213"/>
      <c r="E10" s="213"/>
      <c r="F10" s="213"/>
      <c r="G10" s="213"/>
      <c r="H10" s="213"/>
      <c r="I10" s="213"/>
      <c r="J10" s="213"/>
      <c r="K10" s="213"/>
      <c r="L10" s="213"/>
      <c r="M10" s="213"/>
      <c r="N10" s="213"/>
      <c r="O10" s="34"/>
      <c r="P10" s="34"/>
      <c r="Q10" s="314"/>
      <c r="R10" s="314"/>
      <c r="S10" s="314"/>
      <c r="T10" s="314"/>
      <c r="U10" s="314"/>
      <c r="V10" s="314"/>
      <c r="W10" s="314"/>
      <c r="X10" s="314"/>
      <c r="Y10" s="314"/>
      <c r="Z10" s="314"/>
      <c r="AA10" s="314"/>
      <c r="AB10" s="314"/>
      <c r="AC10" s="314"/>
      <c r="AD10" s="314"/>
      <c r="AE10" s="314"/>
      <c r="AF10" s="314"/>
      <c r="AG10" s="314"/>
      <c r="AH10" s="314"/>
      <c r="AI10" s="314"/>
      <c r="AJ10" s="314"/>
      <c r="AK10" s="314"/>
      <c r="AL10" s="314"/>
      <c r="AM10" s="314"/>
      <c r="AN10" s="314"/>
      <c r="AO10" s="314"/>
      <c r="AP10" s="314"/>
      <c r="AQ10" s="314"/>
      <c r="AR10" s="314"/>
      <c r="AS10" s="314"/>
      <c r="AT10" s="314"/>
      <c r="AU10" s="315"/>
      <c r="AV10" s="2"/>
      <c r="AW10" s="16"/>
      <c r="AX10" s="27"/>
      <c r="AY10" s="28"/>
      <c r="AZ10" s="28"/>
      <c r="BA10" s="14"/>
      <c r="BB10" s="14"/>
      <c r="BC10" s="14"/>
      <c r="BD10" s="14"/>
      <c r="BE10" s="14"/>
      <c r="BF10" s="11">
        <f t="shared" ref="BF10:BF69" si="0">BF9+1</f>
        <v>3</v>
      </c>
    </row>
    <row r="11" spans="1:58" s="4" customFormat="1" ht="12.75" customHeight="1" x14ac:dyDescent="0.15">
      <c r="A11" s="303"/>
      <c r="B11" s="316" t="s">
        <v>6</v>
      </c>
      <c r="C11" s="317"/>
      <c r="D11" s="247"/>
      <c r="E11" s="247"/>
      <c r="F11" s="247"/>
      <c r="G11" s="247"/>
      <c r="H11" s="247"/>
      <c r="I11" s="247"/>
      <c r="J11" s="247"/>
      <c r="K11" s="247"/>
      <c r="L11" s="247"/>
      <c r="M11" s="247"/>
      <c r="N11" s="247"/>
      <c r="O11" s="248"/>
      <c r="P11" s="248"/>
      <c r="Q11" s="248"/>
      <c r="R11" s="248"/>
      <c r="S11" s="248"/>
      <c r="T11" s="248"/>
      <c r="U11" s="248"/>
      <c r="V11" s="248"/>
      <c r="W11" s="248"/>
      <c r="X11" s="248"/>
      <c r="Y11" s="248"/>
      <c r="Z11" s="248"/>
      <c r="AA11" s="248"/>
      <c r="AB11" s="248"/>
      <c r="AC11" s="248"/>
      <c r="AD11" s="248"/>
      <c r="AE11" s="248"/>
      <c r="AF11" s="248"/>
      <c r="AG11" s="248"/>
      <c r="AH11" s="248"/>
      <c r="AI11" s="248"/>
      <c r="AJ11" s="248"/>
      <c r="AK11" s="248"/>
      <c r="AL11" s="248"/>
      <c r="AM11" s="248"/>
      <c r="AN11" s="248"/>
      <c r="AO11" s="248"/>
      <c r="AP11" s="248"/>
      <c r="AQ11" s="248"/>
      <c r="AR11" s="248"/>
      <c r="AS11" s="248"/>
      <c r="AT11" s="248"/>
      <c r="AU11" s="249"/>
      <c r="AV11" s="3"/>
      <c r="AW11" s="17"/>
      <c r="AX11" s="27"/>
      <c r="AY11" s="28"/>
      <c r="AZ11" s="28"/>
      <c r="BA11" s="14" t="str">
        <f>IF(D11="","フリガナ（必須）","")</f>
        <v>フリガナ（必須）</v>
      </c>
      <c r="BB11" s="14"/>
      <c r="BC11" s="14"/>
      <c r="BD11" s="14"/>
      <c r="BE11" s="14"/>
      <c r="BF11" s="11">
        <f t="shared" si="0"/>
        <v>4</v>
      </c>
    </row>
    <row r="12" spans="1:58" s="4" customFormat="1" ht="26.25" customHeight="1" x14ac:dyDescent="0.15">
      <c r="A12" s="303"/>
      <c r="B12" s="324"/>
      <c r="C12" s="325"/>
      <c r="D12" s="325"/>
      <c r="E12" s="325"/>
      <c r="F12" s="325"/>
      <c r="G12" s="325"/>
      <c r="H12" s="325"/>
      <c r="I12" s="325"/>
      <c r="J12" s="325"/>
      <c r="K12" s="325"/>
      <c r="L12" s="325"/>
      <c r="M12" s="325"/>
      <c r="N12" s="325"/>
      <c r="O12" s="325"/>
      <c r="P12" s="325"/>
      <c r="Q12" s="325"/>
      <c r="R12" s="325"/>
      <c r="S12" s="325"/>
      <c r="T12" s="325"/>
      <c r="U12" s="325"/>
      <c r="V12" s="325"/>
      <c r="W12" s="325"/>
      <c r="X12" s="325"/>
      <c r="Y12" s="325"/>
      <c r="Z12" s="325"/>
      <c r="AA12" s="325"/>
      <c r="AB12" s="325"/>
      <c r="AC12" s="325"/>
      <c r="AD12" s="325"/>
      <c r="AE12" s="325"/>
      <c r="AF12" s="325"/>
      <c r="AG12" s="325"/>
      <c r="AH12" s="325"/>
      <c r="AI12" s="325"/>
      <c r="AJ12" s="325"/>
      <c r="AK12" s="325"/>
      <c r="AL12" s="325"/>
      <c r="AM12" s="325"/>
      <c r="AN12" s="325"/>
      <c r="AO12" s="325"/>
      <c r="AP12" s="325"/>
      <c r="AQ12" s="325"/>
      <c r="AR12" s="325"/>
      <c r="AS12" s="325"/>
      <c r="AT12" s="325"/>
      <c r="AU12" s="326"/>
      <c r="AV12" s="3"/>
      <c r="AW12" s="17" t="str">
        <f>IF(AND(BA11="",BA12=""),"","【"&amp;BA11&amp;BA12&amp;"】を入力してください。")</f>
        <v>【フリガナ（必須）、団体名（必須）】を入力してください。</v>
      </c>
      <c r="AX12" s="27"/>
      <c r="AY12" s="28"/>
      <c r="AZ12" s="28"/>
      <c r="BA12" s="14" t="str">
        <f>IF(B12="",IF(BA11="","団体名（必須）","、団体名（必須）"),"")</f>
        <v>、団体名（必須）</v>
      </c>
      <c r="BB12" s="14"/>
      <c r="BC12" s="14"/>
      <c r="BD12" s="14"/>
      <c r="BE12" s="14"/>
      <c r="BF12" s="11">
        <f t="shared" si="0"/>
        <v>5</v>
      </c>
    </row>
    <row r="13" spans="1:58" s="4" customFormat="1" ht="12" customHeight="1" x14ac:dyDescent="0.15">
      <c r="A13" s="303"/>
      <c r="B13" s="162" t="s">
        <v>7</v>
      </c>
      <c r="C13" s="163"/>
      <c r="D13" s="163"/>
      <c r="E13" s="163"/>
      <c r="F13" s="163"/>
      <c r="G13" s="163"/>
      <c r="H13" s="163"/>
      <c r="I13" s="163"/>
      <c r="J13" s="163"/>
      <c r="K13" s="163"/>
      <c r="L13" s="163"/>
      <c r="M13" s="163"/>
      <c r="N13" s="163"/>
      <c r="O13" s="163"/>
      <c r="P13" s="163"/>
      <c r="Q13" s="163"/>
      <c r="R13" s="163"/>
      <c r="S13" s="163"/>
      <c r="T13" s="163"/>
      <c r="U13" s="163"/>
      <c r="V13" s="163"/>
      <c r="W13" s="163"/>
      <c r="X13" s="163"/>
      <c r="Y13" s="163"/>
      <c r="Z13" s="163"/>
      <c r="AA13" s="163"/>
      <c r="AB13" s="163"/>
      <c r="AC13" s="163"/>
      <c r="AD13" s="163"/>
      <c r="AE13" s="163"/>
      <c r="AF13" s="163"/>
      <c r="AG13" s="163"/>
      <c r="AH13" s="163"/>
      <c r="AI13" s="163"/>
      <c r="AJ13" s="163"/>
      <c r="AK13" s="163"/>
      <c r="AL13" s="163"/>
      <c r="AM13" s="163"/>
      <c r="AN13" s="163"/>
      <c r="AO13" s="163"/>
      <c r="AP13" s="163"/>
      <c r="AQ13" s="163"/>
      <c r="AR13" s="163"/>
      <c r="AS13" s="163"/>
      <c r="AT13" s="163"/>
      <c r="AU13" s="164"/>
      <c r="AV13" s="3"/>
      <c r="AW13" s="18"/>
      <c r="AX13" s="27"/>
      <c r="AY13" s="28"/>
      <c r="AZ13" s="28"/>
      <c r="BA13" s="14"/>
      <c r="BB13" s="14"/>
      <c r="BC13" s="14"/>
      <c r="BD13" s="14"/>
      <c r="BE13" s="14"/>
      <c r="BF13" s="11">
        <f t="shared" si="0"/>
        <v>6</v>
      </c>
    </row>
    <row r="14" spans="1:58" s="4" customFormat="1" ht="12.75" customHeight="1" x14ac:dyDescent="0.15">
      <c r="A14" s="303"/>
      <c r="B14" s="327" t="s">
        <v>6</v>
      </c>
      <c r="C14" s="328"/>
      <c r="D14" s="238"/>
      <c r="E14" s="238"/>
      <c r="F14" s="238"/>
      <c r="G14" s="238"/>
      <c r="H14" s="238"/>
      <c r="I14" s="238"/>
      <c r="J14" s="238"/>
      <c r="K14" s="238"/>
      <c r="L14" s="238"/>
      <c r="M14" s="238"/>
      <c r="N14" s="238"/>
      <c r="O14" s="239"/>
      <c r="P14" s="239"/>
      <c r="Q14" s="239"/>
      <c r="R14" s="239"/>
      <c r="S14" s="239"/>
      <c r="T14" s="239"/>
      <c r="U14" s="239"/>
      <c r="V14" s="239"/>
      <c r="W14" s="239"/>
      <c r="X14" s="239"/>
      <c r="Y14" s="239"/>
      <c r="Z14" s="239"/>
      <c r="AA14" s="239"/>
      <c r="AB14" s="239"/>
      <c r="AC14" s="239"/>
      <c r="AD14" s="239"/>
      <c r="AE14" s="239"/>
      <c r="AF14" s="239"/>
      <c r="AG14" s="239"/>
      <c r="AH14" s="239"/>
      <c r="AI14" s="239"/>
      <c r="AJ14" s="239"/>
      <c r="AK14" s="239"/>
      <c r="AL14" s="239"/>
      <c r="AM14" s="239"/>
      <c r="AN14" s="239"/>
      <c r="AO14" s="239"/>
      <c r="AP14" s="239"/>
      <c r="AQ14" s="239"/>
      <c r="AR14" s="239"/>
      <c r="AS14" s="239"/>
      <c r="AT14" s="239"/>
      <c r="AU14" s="240"/>
      <c r="AV14" s="3"/>
      <c r="AW14" s="17"/>
      <c r="AX14" s="27"/>
      <c r="AY14" s="28"/>
      <c r="AZ14" s="28"/>
      <c r="BA14" s="14" t="str">
        <f>IF(D14="","フリガナ（必須）","")</f>
        <v>フリガナ（必須）</v>
      </c>
      <c r="BB14" s="14"/>
      <c r="BC14" s="14"/>
      <c r="BD14" s="14"/>
      <c r="BE14" s="14"/>
      <c r="BF14" s="11">
        <f t="shared" si="0"/>
        <v>7</v>
      </c>
    </row>
    <row r="15" spans="1:58" s="6" customFormat="1" ht="26.25" customHeight="1" x14ac:dyDescent="0.15">
      <c r="A15" s="303"/>
      <c r="B15" s="366"/>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8"/>
      <c r="AV15" s="5"/>
      <c r="AW15" s="17" t="str">
        <f>IF(AND(BA14="",BA15=""),"","団体名と看板名が異なる場合は、【"&amp;BA14&amp;BA15&amp;"】を入力してください。")</f>
        <v>団体名と看板名が異なる場合は、【フリガナ（必須）、看板名（必須）】を入力してください。</v>
      </c>
      <c r="AX15" s="27"/>
      <c r="AY15" s="28"/>
      <c r="AZ15" s="28"/>
      <c r="BA15" s="14" t="str">
        <f>IF(B15="",IF(BA14="","看板名（必須）","、看板名（必須）"),"")</f>
        <v>、看板名（必須）</v>
      </c>
      <c r="BB15" s="14"/>
      <c r="BC15" s="14"/>
      <c r="BD15" s="14"/>
      <c r="BE15" s="14"/>
      <c r="BF15" s="11">
        <f t="shared" si="0"/>
        <v>8</v>
      </c>
    </row>
    <row r="16" spans="1:58" s="6" customFormat="1" ht="12" hidden="1" customHeight="1" x14ac:dyDescent="0.15">
      <c r="A16" s="303"/>
      <c r="B16" s="399" t="s">
        <v>8</v>
      </c>
      <c r="C16" s="400"/>
      <c r="D16" s="400"/>
      <c r="E16" s="400"/>
      <c r="F16" s="400"/>
      <c r="G16" s="400"/>
      <c r="H16" s="400"/>
      <c r="I16" s="400"/>
      <c r="J16" s="400"/>
      <c r="K16" s="400"/>
      <c r="L16" s="400"/>
      <c r="M16" s="400"/>
      <c r="N16" s="400"/>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7"/>
      <c r="AV16" s="5"/>
      <c r="AW16" s="18"/>
      <c r="AX16" s="27"/>
      <c r="AY16" s="28"/>
      <c r="AZ16" s="28"/>
      <c r="BA16" s="14"/>
      <c r="BB16" s="14"/>
      <c r="BC16" s="14"/>
      <c r="BD16" s="14"/>
      <c r="BE16" s="14"/>
      <c r="BF16" s="11">
        <f t="shared" si="0"/>
        <v>9</v>
      </c>
    </row>
    <row r="17" spans="1:60" s="6" customFormat="1" ht="33.75" hidden="1" customHeight="1" x14ac:dyDescent="0.15">
      <c r="A17" s="398"/>
      <c r="B17" s="329"/>
      <c r="C17" s="330"/>
      <c r="D17" s="330"/>
      <c r="E17" s="330"/>
      <c r="F17" s="330"/>
      <c r="G17" s="330"/>
      <c r="H17" s="330"/>
      <c r="I17" s="330"/>
      <c r="J17" s="330"/>
      <c r="K17" s="330"/>
      <c r="L17" s="330"/>
      <c r="M17" s="330"/>
      <c r="N17" s="330"/>
      <c r="O17" s="330"/>
      <c r="P17" s="330"/>
      <c r="Q17" s="330"/>
      <c r="R17" s="330"/>
      <c r="S17" s="330"/>
      <c r="T17" s="330"/>
      <c r="U17" s="330"/>
      <c r="V17" s="330"/>
      <c r="W17" s="330"/>
      <c r="X17" s="330"/>
      <c r="Y17" s="330"/>
      <c r="Z17" s="330"/>
      <c r="AA17" s="330"/>
      <c r="AB17" s="330"/>
      <c r="AC17" s="330"/>
      <c r="AD17" s="330"/>
      <c r="AE17" s="330"/>
      <c r="AF17" s="330"/>
      <c r="AG17" s="330"/>
      <c r="AH17" s="330"/>
      <c r="AI17" s="330"/>
      <c r="AJ17" s="330"/>
      <c r="AK17" s="330"/>
      <c r="AL17" s="330"/>
      <c r="AM17" s="330"/>
      <c r="AN17" s="330"/>
      <c r="AO17" s="330"/>
      <c r="AP17" s="330"/>
      <c r="AQ17" s="330"/>
      <c r="AR17" s="330"/>
      <c r="AS17" s="330"/>
      <c r="AT17" s="330"/>
      <c r="AU17" s="331"/>
      <c r="AV17" s="5"/>
      <c r="AW17" s="18"/>
      <c r="AX17" s="27"/>
      <c r="AY17" s="28"/>
      <c r="AZ17" s="28"/>
      <c r="BA17" s="14"/>
      <c r="BB17" s="14"/>
      <c r="BC17" s="14"/>
      <c r="BD17" s="14"/>
      <c r="BE17" s="14"/>
      <c r="BF17" s="11">
        <f t="shared" si="0"/>
        <v>10</v>
      </c>
      <c r="BG17" s="11"/>
      <c r="BH17" s="11"/>
    </row>
    <row r="18" spans="1:60" ht="19.5" customHeight="1" x14ac:dyDescent="0.15">
      <c r="A18" s="382" t="s">
        <v>9</v>
      </c>
      <c r="B18" s="38" t="s">
        <v>10</v>
      </c>
      <c r="C18" s="115"/>
      <c r="D18" s="39" t="s">
        <v>11</v>
      </c>
      <c r="E18" s="252"/>
      <c r="F18" s="252"/>
      <c r="G18" s="252"/>
      <c r="H18" s="252"/>
      <c r="I18" s="157" t="s">
        <v>175</v>
      </c>
      <c r="J18" s="157"/>
      <c r="K18" s="157"/>
      <c r="L18" s="157"/>
      <c r="M18" s="157"/>
      <c r="N18" s="157"/>
      <c r="O18" s="157"/>
      <c r="P18" s="157"/>
      <c r="Q18" s="157"/>
      <c r="R18" s="157"/>
      <c r="S18" s="157"/>
      <c r="T18" s="157"/>
      <c r="U18" s="157"/>
      <c r="V18" s="159"/>
      <c r="W18" s="159"/>
      <c r="X18" s="159"/>
      <c r="Y18" s="159"/>
      <c r="Z18" s="159"/>
      <c r="AA18" s="159"/>
      <c r="AB18" s="159"/>
      <c r="AC18" s="159"/>
      <c r="AD18" s="157"/>
      <c r="AE18" s="157"/>
      <c r="AF18" s="157"/>
      <c r="AG18" s="157"/>
      <c r="AH18" s="157"/>
      <c r="AI18" s="157"/>
      <c r="AJ18" s="157"/>
      <c r="AK18" s="157"/>
      <c r="AL18" s="157"/>
      <c r="AM18" s="159"/>
      <c r="AN18" s="159"/>
      <c r="AO18" s="159"/>
      <c r="AP18" s="159"/>
      <c r="AQ18" s="159"/>
      <c r="AR18" s="159"/>
      <c r="AS18" s="159"/>
      <c r="AT18" s="157"/>
      <c r="AU18" s="158"/>
      <c r="AV18" s="11"/>
      <c r="AW18" s="17"/>
      <c r="AX18" s="27"/>
      <c r="AY18" s="28"/>
      <c r="AZ18" s="28"/>
      <c r="BA18" s="14" t="str">
        <f>IF(C18="","郵便番号（必須）","")</f>
        <v>郵便番号（必須）</v>
      </c>
      <c r="BB18" s="14"/>
      <c r="BC18" s="14"/>
      <c r="BD18" s="14"/>
      <c r="BE18" s="14"/>
      <c r="BF18" s="11">
        <f t="shared" si="0"/>
        <v>11</v>
      </c>
      <c r="BG18" s="11"/>
      <c r="BH18" s="11"/>
    </row>
    <row r="19" spans="1:60" s="6" customFormat="1" ht="29.25" customHeight="1" x14ac:dyDescent="0.15">
      <c r="A19" s="383"/>
      <c r="B19" s="384"/>
      <c r="C19" s="384"/>
      <c r="D19" s="384"/>
      <c r="E19" s="384"/>
      <c r="F19" s="384"/>
      <c r="G19" s="384"/>
      <c r="H19" s="384"/>
      <c r="I19" s="384"/>
      <c r="J19" s="384"/>
      <c r="K19" s="384"/>
      <c r="L19" s="384"/>
      <c r="M19" s="384"/>
      <c r="N19" s="384"/>
      <c r="O19" s="384"/>
      <c r="P19" s="384"/>
      <c r="Q19" s="384"/>
      <c r="R19" s="384"/>
      <c r="S19" s="384"/>
      <c r="T19" s="384"/>
      <c r="U19" s="384"/>
      <c r="V19" s="384"/>
      <c r="W19" s="384"/>
      <c r="X19" s="384"/>
      <c r="Y19" s="384"/>
      <c r="Z19" s="384"/>
      <c r="AA19" s="384"/>
      <c r="AB19" s="384"/>
      <c r="AC19" s="384"/>
      <c r="AD19" s="384"/>
      <c r="AE19" s="384"/>
      <c r="AF19" s="384"/>
      <c r="AG19" s="384"/>
      <c r="AH19" s="384"/>
      <c r="AI19" s="384"/>
      <c r="AJ19" s="384"/>
      <c r="AK19" s="384"/>
      <c r="AL19" s="384"/>
      <c r="AM19" s="384"/>
      <c r="AN19" s="384"/>
      <c r="AO19" s="384"/>
      <c r="AP19" s="384"/>
      <c r="AQ19" s="384"/>
      <c r="AR19" s="384"/>
      <c r="AS19" s="384"/>
      <c r="AT19" s="384"/>
      <c r="AU19" s="385"/>
      <c r="AV19" s="8"/>
      <c r="AW19" s="17" t="str">
        <f>IF(AND(BA18="",BA19=""),"","資料等の郵送先の【"&amp;BA18&amp;BA19&amp;"】を入力してください。")</f>
        <v>資料等の郵送先の【郵便番号（必須）、住所（必須）】を入力してください。</v>
      </c>
      <c r="AX19" s="27"/>
      <c r="AY19" s="28"/>
      <c r="AZ19" s="28"/>
      <c r="BA19" s="14" t="str">
        <f>IF(B19="",IF(BA18="","住所（必須）","、住所（必須）"),"")</f>
        <v>、住所（必須）</v>
      </c>
      <c r="BB19" s="14"/>
      <c r="BC19" s="14"/>
      <c r="BD19" s="14"/>
      <c r="BE19" s="14"/>
      <c r="BF19" s="11">
        <f t="shared" si="0"/>
        <v>12</v>
      </c>
      <c r="BG19" s="11"/>
      <c r="BH19" s="11"/>
    </row>
    <row r="20" spans="1:60" s="6" customFormat="1" ht="19.5" customHeight="1" x14ac:dyDescent="0.15">
      <c r="A20" s="255" t="s">
        <v>12</v>
      </c>
      <c r="B20" s="344" t="s">
        <v>13</v>
      </c>
      <c r="C20" s="345"/>
      <c r="D20" s="346"/>
      <c r="E20" s="346"/>
      <c r="F20" s="346"/>
      <c r="G20" s="346"/>
      <c r="H20" s="346"/>
      <c r="I20" s="346"/>
      <c r="J20" s="346"/>
      <c r="K20" s="346"/>
      <c r="L20" s="346"/>
      <c r="M20" s="347"/>
      <c r="N20" s="40" t="s">
        <v>14</v>
      </c>
      <c r="O20" s="41"/>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3"/>
      <c r="AV20" s="8"/>
      <c r="AW20" s="17" t="str">
        <f>BA20</f>
        <v>御担当者様の【所属・役職】を入力してください。</v>
      </c>
      <c r="AX20" s="27"/>
      <c r="AY20" s="28"/>
      <c r="AZ20" s="28"/>
      <c r="BA20" s="14" t="str">
        <f>IF(D20="","御担当者様の【所属・役職】を入力してください。","")</f>
        <v>御担当者様の【所属・役職】を入力してください。</v>
      </c>
      <c r="BB20" s="14"/>
      <c r="BC20" s="14"/>
      <c r="BD20" s="14"/>
      <c r="BE20" s="14"/>
      <c r="BF20" s="11">
        <f t="shared" si="0"/>
        <v>13</v>
      </c>
      <c r="BG20" s="11"/>
      <c r="BH20" s="11"/>
    </row>
    <row r="21" spans="1:60" s="4" customFormat="1" ht="17.25" customHeight="1" x14ac:dyDescent="0.15">
      <c r="A21" s="256"/>
      <c r="B21" s="162" t="s">
        <v>6</v>
      </c>
      <c r="C21" s="163"/>
      <c r="D21" s="349"/>
      <c r="E21" s="349"/>
      <c r="F21" s="349"/>
      <c r="G21" s="349"/>
      <c r="H21" s="349"/>
      <c r="I21" s="349"/>
      <c r="J21" s="349"/>
      <c r="K21" s="349"/>
      <c r="L21" s="349"/>
      <c r="M21" s="350"/>
      <c r="N21" s="241" t="s">
        <v>15</v>
      </c>
      <c r="O21" s="242"/>
      <c r="P21" s="242"/>
      <c r="Q21" s="250" t="s">
        <v>16</v>
      </c>
      <c r="R21" s="332"/>
      <c r="S21" s="332"/>
      <c r="T21" s="332"/>
      <c r="U21" s="332"/>
      <c r="V21" s="332"/>
      <c r="W21" s="332"/>
      <c r="X21" s="332"/>
      <c r="Y21" s="332"/>
      <c r="Z21" s="332"/>
      <c r="AA21" s="337" t="s">
        <v>17</v>
      </c>
      <c r="AB21" s="337"/>
      <c r="AC21" s="332"/>
      <c r="AD21" s="332"/>
      <c r="AE21" s="332"/>
      <c r="AF21" s="332"/>
      <c r="AG21" s="332"/>
      <c r="AH21" s="332"/>
      <c r="AI21" s="332"/>
      <c r="AJ21" s="332"/>
      <c r="AK21" s="332"/>
      <c r="AL21" s="338" t="s">
        <v>18</v>
      </c>
      <c r="AM21" s="332"/>
      <c r="AN21" s="332"/>
      <c r="AO21" s="332"/>
      <c r="AP21" s="332"/>
      <c r="AQ21" s="332"/>
      <c r="AR21" s="332"/>
      <c r="AS21" s="332"/>
      <c r="AT21" s="332"/>
      <c r="AU21" s="333"/>
      <c r="AV21" s="11"/>
      <c r="AW21" s="223" t="str">
        <f>IF(AND(BA21="",BB21=""),"","御担当者様の【"&amp;BA21&amp;BB21&amp;"】を入力してください。")</f>
        <v>御担当者様の【ふりがな（必須）、氏名（必須）】を入力してください。</v>
      </c>
      <c r="AX21" s="27"/>
      <c r="AY21" s="28"/>
      <c r="AZ21" s="28"/>
      <c r="BA21" s="14" t="str">
        <f>IF(D21="","ふりがな（必須）","")</f>
        <v>ふりがな（必須）</v>
      </c>
      <c r="BB21" s="14" t="str">
        <f>IF(B22="",IF(BA21="","氏名（必須）","、氏名（必須）"),"")</f>
        <v>、氏名（必須）</v>
      </c>
      <c r="BC21" s="14"/>
      <c r="BD21" s="14"/>
      <c r="BE21" s="14"/>
      <c r="BF21" s="11">
        <f t="shared" si="0"/>
        <v>14</v>
      </c>
      <c r="BG21" s="11"/>
      <c r="BH21" s="11"/>
    </row>
    <row r="22" spans="1:60" s="4" customFormat="1" ht="6" customHeight="1" x14ac:dyDescent="0.15">
      <c r="A22" s="256"/>
      <c r="B22" s="318"/>
      <c r="C22" s="319"/>
      <c r="D22" s="319"/>
      <c r="E22" s="319"/>
      <c r="F22" s="319"/>
      <c r="G22" s="319"/>
      <c r="H22" s="319"/>
      <c r="I22" s="319"/>
      <c r="J22" s="319"/>
      <c r="K22" s="319"/>
      <c r="L22" s="319"/>
      <c r="M22" s="320"/>
      <c r="N22" s="241"/>
      <c r="O22" s="242"/>
      <c r="P22" s="242"/>
      <c r="Q22" s="250"/>
      <c r="R22" s="332"/>
      <c r="S22" s="332"/>
      <c r="T22" s="332"/>
      <c r="U22" s="332"/>
      <c r="V22" s="332"/>
      <c r="W22" s="332"/>
      <c r="X22" s="332"/>
      <c r="Y22" s="332"/>
      <c r="Z22" s="332"/>
      <c r="AA22" s="337"/>
      <c r="AB22" s="337"/>
      <c r="AC22" s="332"/>
      <c r="AD22" s="332"/>
      <c r="AE22" s="332"/>
      <c r="AF22" s="332"/>
      <c r="AG22" s="332"/>
      <c r="AH22" s="332"/>
      <c r="AI22" s="332"/>
      <c r="AJ22" s="332"/>
      <c r="AK22" s="332"/>
      <c r="AL22" s="338"/>
      <c r="AM22" s="332"/>
      <c r="AN22" s="332"/>
      <c r="AO22" s="332"/>
      <c r="AP22" s="332"/>
      <c r="AQ22" s="332"/>
      <c r="AR22" s="332"/>
      <c r="AS22" s="332"/>
      <c r="AT22" s="332"/>
      <c r="AU22" s="333"/>
      <c r="AV22" s="11"/>
      <c r="AW22" s="223"/>
      <c r="AX22" s="27"/>
      <c r="AY22" s="28"/>
      <c r="AZ22" s="28"/>
      <c r="BA22" s="14"/>
      <c r="BB22" s="14"/>
      <c r="BC22" s="14"/>
      <c r="BD22" s="14"/>
      <c r="BE22" s="14"/>
      <c r="BF22" s="11">
        <f t="shared" si="0"/>
        <v>15</v>
      </c>
      <c r="BG22" s="11"/>
      <c r="BH22" s="11"/>
    </row>
    <row r="23" spans="1:60" s="4" customFormat="1" ht="6" customHeight="1" x14ac:dyDescent="0.15">
      <c r="A23" s="256"/>
      <c r="B23" s="318"/>
      <c r="C23" s="319"/>
      <c r="D23" s="319"/>
      <c r="E23" s="319"/>
      <c r="F23" s="319"/>
      <c r="G23" s="319"/>
      <c r="H23" s="319"/>
      <c r="I23" s="319"/>
      <c r="J23" s="319"/>
      <c r="K23" s="319"/>
      <c r="L23" s="319"/>
      <c r="M23" s="320"/>
      <c r="N23" s="241"/>
      <c r="O23" s="242"/>
      <c r="P23" s="242"/>
      <c r="Q23" s="10"/>
      <c r="R23" s="243"/>
      <c r="S23" s="243"/>
      <c r="T23" s="243"/>
      <c r="U23" s="243"/>
      <c r="V23" s="243"/>
      <c r="W23" s="243"/>
      <c r="X23" s="243"/>
      <c r="Y23" s="243"/>
      <c r="Z23" s="243"/>
      <c r="AA23" s="337"/>
      <c r="AB23" s="337"/>
      <c r="AC23" s="243"/>
      <c r="AD23" s="243"/>
      <c r="AE23" s="243"/>
      <c r="AF23" s="243"/>
      <c r="AG23" s="243"/>
      <c r="AH23" s="243"/>
      <c r="AI23" s="243"/>
      <c r="AJ23" s="243"/>
      <c r="AK23" s="243"/>
      <c r="AL23" s="116"/>
      <c r="AM23" s="243"/>
      <c r="AN23" s="243"/>
      <c r="AO23" s="243"/>
      <c r="AP23" s="243"/>
      <c r="AQ23" s="243"/>
      <c r="AR23" s="243"/>
      <c r="AS23" s="243"/>
      <c r="AT23" s="243"/>
      <c r="AU23" s="339"/>
      <c r="AV23" s="11"/>
      <c r="AW23" s="17" t="str">
        <f>IF(AND(BA23="",BB23="",BC23=""),"","御担当者様の【"&amp;BA23&amp;BB23&amp;BC23&amp;"】を入力してください。")</f>
        <v>御担当者様の【電話番号（必須）、FAX番号、E-Mailアドレス】を入力してください。</v>
      </c>
      <c r="AX23" s="27"/>
      <c r="AY23" s="28"/>
      <c r="AZ23" s="28"/>
      <c r="BA23" s="14" t="str">
        <f>IF(R21="","電話番号（必須）","")</f>
        <v>電話番号（必須）</v>
      </c>
      <c r="BB23" s="14" t="str">
        <f>IF(R23="",IF(BA23="","FAX番号","、FAX番号"),"")</f>
        <v>、FAX番号</v>
      </c>
      <c r="BC23" s="14" t="str">
        <f>IF(R24="",IF(AND(BA23="",BB23=""),"E-Mailアドレス","、E-Mailアドレス"),"")</f>
        <v>、E-Mailアドレス</v>
      </c>
      <c r="BD23" s="14"/>
      <c r="BE23" s="14"/>
      <c r="BF23" s="11">
        <f t="shared" si="0"/>
        <v>16</v>
      </c>
      <c r="BG23" s="11"/>
      <c r="BH23" s="11"/>
    </row>
    <row r="24" spans="1:60" s="4" customFormat="1" ht="18.75" customHeight="1" x14ac:dyDescent="0.15">
      <c r="A24" s="256"/>
      <c r="B24" s="321"/>
      <c r="C24" s="322"/>
      <c r="D24" s="322"/>
      <c r="E24" s="322"/>
      <c r="F24" s="322"/>
      <c r="G24" s="322"/>
      <c r="H24" s="322"/>
      <c r="I24" s="322"/>
      <c r="J24" s="322"/>
      <c r="K24" s="322"/>
      <c r="L24" s="322"/>
      <c r="M24" s="323"/>
      <c r="N24" s="241" t="s">
        <v>19</v>
      </c>
      <c r="O24" s="242"/>
      <c r="P24" s="242"/>
      <c r="Q24" s="10"/>
      <c r="R24" s="334"/>
      <c r="S24" s="334"/>
      <c r="T24" s="334"/>
      <c r="U24" s="334"/>
      <c r="V24" s="334"/>
      <c r="W24" s="334"/>
      <c r="X24" s="334"/>
      <c r="Y24" s="334"/>
      <c r="Z24" s="334"/>
      <c r="AA24" s="334"/>
      <c r="AB24" s="334"/>
      <c r="AC24" s="334"/>
      <c r="AD24" s="334"/>
      <c r="AE24" s="335"/>
      <c r="AF24" s="335"/>
      <c r="AG24" s="335"/>
      <c r="AH24" s="335"/>
      <c r="AI24" s="335"/>
      <c r="AJ24" s="335"/>
      <c r="AK24" s="335"/>
      <c r="AL24" s="335"/>
      <c r="AM24" s="335"/>
      <c r="AN24" s="335"/>
      <c r="AO24" s="335"/>
      <c r="AP24" s="335"/>
      <c r="AQ24" s="335"/>
      <c r="AR24" s="335"/>
      <c r="AS24" s="335"/>
      <c r="AT24" s="335"/>
      <c r="AU24" s="336"/>
      <c r="AV24" s="11"/>
      <c r="AW24" s="17"/>
      <c r="AX24" s="27"/>
      <c r="AY24" s="28"/>
      <c r="AZ24" s="28"/>
      <c r="BA24" s="14"/>
      <c r="BB24" s="14"/>
      <c r="BC24" s="14"/>
      <c r="BD24" s="14"/>
      <c r="BE24" s="14"/>
      <c r="BF24" s="11">
        <f t="shared" si="0"/>
        <v>17</v>
      </c>
      <c r="BG24" s="11"/>
      <c r="BH24" s="11"/>
    </row>
    <row r="25" spans="1:60" s="4" customFormat="1" ht="10.5" customHeight="1" x14ac:dyDescent="0.15">
      <c r="A25" s="363" t="s">
        <v>20</v>
      </c>
      <c r="B25" s="480" t="s">
        <v>181</v>
      </c>
      <c r="C25" s="481"/>
      <c r="D25" s="472"/>
      <c r="E25" s="473"/>
      <c r="F25" s="473"/>
      <c r="G25" s="473"/>
      <c r="H25" s="473"/>
      <c r="I25" s="473"/>
      <c r="J25" s="473"/>
      <c r="K25" s="473"/>
      <c r="L25" s="473"/>
      <c r="M25" s="474"/>
      <c r="N25" s="121"/>
      <c r="O25" s="129"/>
      <c r="P25" s="129"/>
      <c r="Q25" s="10"/>
      <c r="R25" s="439"/>
      <c r="S25" s="439"/>
      <c r="T25" s="439"/>
      <c r="U25" s="439"/>
      <c r="V25" s="439"/>
      <c r="W25" s="439"/>
      <c r="X25" s="439"/>
      <c r="Y25" s="439"/>
      <c r="Z25" s="439"/>
      <c r="AA25" s="439"/>
      <c r="AB25" s="439"/>
      <c r="AC25" s="439"/>
      <c r="AD25" s="439"/>
      <c r="AE25" s="439"/>
      <c r="AF25" s="439"/>
      <c r="AG25" s="439"/>
      <c r="AH25" s="439"/>
      <c r="AI25" s="439"/>
      <c r="AJ25" s="439"/>
      <c r="AK25" s="439"/>
      <c r="AL25" s="439"/>
      <c r="AM25" s="439"/>
      <c r="AN25" s="439"/>
      <c r="AO25" s="439"/>
      <c r="AP25" s="439"/>
      <c r="AQ25" s="439"/>
      <c r="AR25" s="439"/>
      <c r="AS25" s="439"/>
      <c r="AT25" s="439"/>
      <c r="AU25" s="123"/>
      <c r="AV25" s="11"/>
      <c r="AW25" s="17"/>
      <c r="AX25" s="27"/>
      <c r="AY25" s="28"/>
      <c r="AZ25" s="28"/>
      <c r="BA25" s="14"/>
      <c r="BB25" s="14"/>
      <c r="BC25" s="14"/>
      <c r="BD25" s="14"/>
      <c r="BE25" s="14"/>
      <c r="BF25" s="11"/>
      <c r="BG25" s="11"/>
      <c r="BH25" s="11"/>
    </row>
    <row r="26" spans="1:60" s="4" customFormat="1" ht="25.5" customHeight="1" x14ac:dyDescent="0.15">
      <c r="A26" s="364"/>
      <c r="B26" s="478" t="s">
        <v>167</v>
      </c>
      <c r="C26" s="479"/>
      <c r="D26" s="475"/>
      <c r="E26" s="476"/>
      <c r="F26" s="476"/>
      <c r="G26" s="476"/>
      <c r="H26" s="476"/>
      <c r="I26" s="476"/>
      <c r="J26" s="476"/>
      <c r="K26" s="476"/>
      <c r="L26" s="476"/>
      <c r="M26" s="477"/>
      <c r="N26" s="244" t="s">
        <v>21</v>
      </c>
      <c r="O26" s="245"/>
      <c r="P26" s="245"/>
      <c r="Q26" s="127" t="s">
        <v>16</v>
      </c>
      <c r="R26" s="246"/>
      <c r="S26" s="246"/>
      <c r="T26" s="246"/>
      <c r="U26" s="246"/>
      <c r="V26" s="246"/>
      <c r="W26" s="246"/>
      <c r="X26" s="246"/>
      <c r="Y26" s="246"/>
      <c r="Z26" s="246"/>
      <c r="AA26" s="340" t="s">
        <v>17</v>
      </c>
      <c r="AB26" s="340"/>
      <c r="AC26" s="246"/>
      <c r="AD26" s="246"/>
      <c r="AE26" s="246"/>
      <c r="AF26" s="246"/>
      <c r="AG26" s="246"/>
      <c r="AH26" s="246"/>
      <c r="AI26" s="246"/>
      <c r="AJ26" s="246"/>
      <c r="AK26" s="246"/>
      <c r="AL26" s="128" t="s">
        <v>18</v>
      </c>
      <c r="AM26" s="246"/>
      <c r="AN26" s="246"/>
      <c r="AO26" s="246"/>
      <c r="AP26" s="246"/>
      <c r="AQ26" s="246"/>
      <c r="AR26" s="246"/>
      <c r="AS26" s="246"/>
      <c r="AT26" s="246"/>
      <c r="AU26" s="377"/>
      <c r="AV26" s="11"/>
      <c r="AW26" s="224" t="str">
        <f>IF(AND(BA26="",BB26="",BC26=""),"","当日のブース責任者の【"&amp;BA26&amp;BB26&amp;BC26&amp;"】を入力してください。")</f>
        <v>当日のブース責任者の【氏名（必須）、生年月日（必須）、携帯電話番号（必須）】を入力してください。</v>
      </c>
      <c r="AX26" s="27"/>
      <c r="AY26" s="28"/>
      <c r="AZ26" s="28"/>
      <c r="BA26" s="14" t="str">
        <f>IF(D26="","氏名（必須）","")</f>
        <v>氏名（必須）</v>
      </c>
      <c r="BB26" s="14" t="str">
        <f>IF(D27="",IF(BA26="","生年月日（必須）","、生年月日（必須）"),"")</f>
        <v>、生年月日（必須）</v>
      </c>
      <c r="BC26" s="14" t="str">
        <f>IF(R26="",IF(AND(BA26="",BB26=""),"携帯電話番号（必須）","、携帯電話番号（必須）"),"")</f>
        <v>、携帯電話番号（必須）</v>
      </c>
      <c r="BD26" s="14"/>
      <c r="BE26" s="14"/>
      <c r="BF26" s="11">
        <f>BF24+1</f>
        <v>18</v>
      </c>
      <c r="BG26" s="11"/>
      <c r="BH26" s="11"/>
    </row>
    <row r="27" spans="1:60" s="4" customFormat="1" ht="27" customHeight="1" x14ac:dyDescent="0.15">
      <c r="A27" s="364"/>
      <c r="B27" s="378" t="s">
        <v>166</v>
      </c>
      <c r="C27" s="345"/>
      <c r="D27" s="305"/>
      <c r="E27" s="306"/>
      <c r="F27" s="306"/>
      <c r="G27" s="306"/>
      <c r="H27" s="306"/>
      <c r="I27" s="306"/>
      <c r="J27" s="306"/>
      <c r="K27" s="306"/>
      <c r="L27" s="306"/>
      <c r="M27" s="307"/>
      <c r="N27" s="275" t="s">
        <v>149</v>
      </c>
      <c r="O27" s="275"/>
      <c r="P27" s="275"/>
      <c r="Q27" s="275"/>
      <c r="R27" s="275"/>
      <c r="S27" s="275"/>
      <c r="T27" s="275"/>
      <c r="U27" s="275"/>
      <c r="V27" s="275"/>
      <c r="W27" s="275"/>
      <c r="X27" s="275"/>
      <c r="Y27" s="275"/>
      <c r="Z27" s="275"/>
      <c r="AA27" s="275"/>
      <c r="AB27" s="275"/>
      <c r="AC27" s="275"/>
      <c r="AD27" s="275"/>
      <c r="AE27" s="275"/>
      <c r="AF27" s="275"/>
      <c r="AG27" s="275"/>
      <c r="AH27" s="275"/>
      <c r="AI27" s="275"/>
      <c r="AJ27" s="275"/>
      <c r="AK27" s="275"/>
      <c r="AL27" s="275"/>
      <c r="AM27" s="275"/>
      <c r="AN27" s="275"/>
      <c r="AO27" s="275"/>
      <c r="AP27" s="275"/>
      <c r="AQ27" s="275"/>
      <c r="AR27" s="275"/>
      <c r="AS27" s="275"/>
      <c r="AT27" s="275"/>
      <c r="AU27" s="276"/>
      <c r="AV27" s="11"/>
      <c r="AW27" s="224"/>
      <c r="AX27" s="25"/>
      <c r="AY27" s="26"/>
      <c r="AZ27" s="26"/>
      <c r="BA27" s="13"/>
      <c r="BB27" s="13"/>
      <c r="BC27" s="13"/>
      <c r="BD27" s="13"/>
      <c r="BE27" s="13"/>
      <c r="BF27" s="11">
        <f t="shared" si="0"/>
        <v>19</v>
      </c>
      <c r="BG27" s="11"/>
      <c r="BH27" s="11"/>
    </row>
    <row r="28" spans="1:60" s="4" customFormat="1" ht="14.25" customHeight="1" x14ac:dyDescent="0.15">
      <c r="A28" s="364"/>
      <c r="B28" s="353" t="s">
        <v>147</v>
      </c>
      <c r="C28" s="354"/>
      <c r="D28" s="357" t="s">
        <v>148</v>
      </c>
      <c r="E28" s="358"/>
      <c r="F28" s="358"/>
      <c r="G28" s="358"/>
      <c r="H28" s="358"/>
      <c r="I28" s="358"/>
      <c r="J28" s="358"/>
      <c r="K28" s="358"/>
      <c r="L28" s="358"/>
      <c r="M28" s="359"/>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275"/>
      <c r="AT28" s="275"/>
      <c r="AU28" s="276"/>
      <c r="AV28" s="11"/>
      <c r="AW28" s="224"/>
      <c r="AX28" s="25"/>
      <c r="AY28" s="26"/>
      <c r="AZ28" s="26"/>
      <c r="BA28" s="13"/>
      <c r="BB28" s="13"/>
      <c r="BC28" s="13"/>
      <c r="BD28" s="13"/>
      <c r="BE28" s="13"/>
      <c r="BF28" s="11">
        <f t="shared" si="0"/>
        <v>20</v>
      </c>
      <c r="BG28" s="11"/>
      <c r="BH28" s="11"/>
    </row>
    <row r="29" spans="1:60" s="1" customFormat="1" ht="14.25" thickBot="1" x14ac:dyDescent="0.2">
      <c r="A29" s="365"/>
      <c r="B29" s="355"/>
      <c r="C29" s="356"/>
      <c r="D29" s="360"/>
      <c r="E29" s="361"/>
      <c r="F29" s="361"/>
      <c r="G29" s="361"/>
      <c r="H29" s="361"/>
      <c r="I29" s="361"/>
      <c r="J29" s="361"/>
      <c r="K29" s="361"/>
      <c r="L29" s="361"/>
      <c r="M29" s="362"/>
      <c r="N29" s="277"/>
      <c r="O29" s="277"/>
      <c r="P29" s="277"/>
      <c r="Q29" s="277"/>
      <c r="R29" s="277"/>
      <c r="S29" s="277"/>
      <c r="T29" s="277"/>
      <c r="U29" s="277"/>
      <c r="V29" s="277"/>
      <c r="W29" s="277"/>
      <c r="X29" s="277"/>
      <c r="Y29" s="277"/>
      <c r="Z29" s="277"/>
      <c r="AA29" s="277"/>
      <c r="AB29" s="277"/>
      <c r="AC29" s="277"/>
      <c r="AD29" s="277"/>
      <c r="AE29" s="277"/>
      <c r="AF29" s="277"/>
      <c r="AG29" s="277"/>
      <c r="AH29" s="277"/>
      <c r="AI29" s="277"/>
      <c r="AJ29" s="277"/>
      <c r="AK29" s="277"/>
      <c r="AL29" s="277"/>
      <c r="AM29" s="277"/>
      <c r="AN29" s="277"/>
      <c r="AO29" s="277"/>
      <c r="AP29" s="277"/>
      <c r="AQ29" s="277"/>
      <c r="AR29" s="277"/>
      <c r="AS29" s="277"/>
      <c r="AT29" s="277"/>
      <c r="AU29" s="278"/>
      <c r="AV29" s="11"/>
      <c r="AW29" s="224"/>
      <c r="AX29" s="25"/>
      <c r="AY29" s="26"/>
      <c r="AZ29" s="26"/>
      <c r="BA29" s="13"/>
      <c r="BB29" s="13"/>
      <c r="BC29" s="13"/>
      <c r="BD29" s="13"/>
      <c r="BE29" s="13"/>
      <c r="BF29" s="11">
        <f t="shared" si="0"/>
        <v>21</v>
      </c>
      <c r="BG29" s="11"/>
      <c r="BH29" s="11"/>
    </row>
    <row r="30" spans="1:60" s="1" customFormat="1" ht="18.75" customHeight="1" thickBot="1" x14ac:dyDescent="0.2">
      <c r="A30" s="483" t="s">
        <v>22</v>
      </c>
      <c r="B30" s="484"/>
      <c r="C30" s="484"/>
      <c r="D30" s="484"/>
      <c r="E30" s="484"/>
      <c r="F30" s="484"/>
      <c r="G30" s="484"/>
      <c r="H30" s="484"/>
      <c r="I30" s="484"/>
      <c r="J30" s="484"/>
      <c r="K30" s="484"/>
      <c r="L30" s="484"/>
      <c r="M30" s="484"/>
      <c r="N30" s="484"/>
      <c r="O30" s="484"/>
      <c r="P30" s="484"/>
      <c r="Q30" s="484"/>
      <c r="R30" s="484"/>
      <c r="S30" s="484"/>
      <c r="T30" s="484"/>
      <c r="U30" s="484"/>
      <c r="V30" s="484"/>
      <c r="W30" s="484"/>
      <c r="X30" s="484"/>
      <c r="Y30" s="484"/>
      <c r="Z30" s="484"/>
      <c r="AA30" s="484"/>
      <c r="AB30" s="484"/>
      <c r="AC30" s="484"/>
      <c r="AD30" s="484"/>
      <c r="AE30" s="484"/>
      <c r="AF30" s="484"/>
      <c r="AG30" s="484"/>
      <c r="AH30" s="484"/>
      <c r="AI30" s="484"/>
      <c r="AJ30" s="484"/>
      <c r="AK30" s="484"/>
      <c r="AL30" s="484"/>
      <c r="AM30" s="484"/>
      <c r="AN30" s="484"/>
      <c r="AO30" s="484"/>
      <c r="AP30" s="484"/>
      <c r="AQ30" s="484"/>
      <c r="AR30" s="484"/>
      <c r="AS30" s="484"/>
      <c r="AT30" s="484"/>
      <c r="AU30" s="44"/>
      <c r="AV30" s="2"/>
      <c r="AW30" s="18"/>
      <c r="AX30" s="27"/>
      <c r="AY30" s="28"/>
      <c r="AZ30" s="28"/>
      <c r="BA30" s="14"/>
      <c r="BB30" s="14"/>
      <c r="BC30" s="14"/>
      <c r="BD30" s="14"/>
      <c r="BE30" s="14"/>
      <c r="BF30" s="11">
        <f>BF29+1</f>
        <v>22</v>
      </c>
      <c r="BG30" s="11"/>
      <c r="BH30" s="11"/>
    </row>
    <row r="31" spans="1:60" s="11" customFormat="1" ht="14.25" customHeight="1" x14ac:dyDescent="0.15">
      <c r="A31" s="45"/>
      <c r="B31" s="212" t="s">
        <v>171</v>
      </c>
      <c r="C31" s="213"/>
      <c r="D31" s="213"/>
      <c r="E31" s="213"/>
      <c r="F31" s="213"/>
      <c r="G31" s="213"/>
      <c r="H31" s="213"/>
      <c r="I31" s="213"/>
      <c r="J31" s="213"/>
      <c r="K31" s="213"/>
      <c r="L31" s="213"/>
      <c r="M31" s="213"/>
      <c r="N31" s="213"/>
      <c r="O31" s="213"/>
      <c r="P31" s="213"/>
      <c r="Q31" s="213"/>
      <c r="R31" s="213"/>
      <c r="S31" s="213"/>
      <c r="T31" s="213"/>
      <c r="U31" s="213"/>
      <c r="V31" s="213"/>
      <c r="W31" s="213"/>
      <c r="X31" s="213"/>
      <c r="Y31" s="213"/>
      <c r="Z31" s="213"/>
      <c r="AA31" s="213"/>
      <c r="AB31" s="213"/>
      <c r="AC31" s="213"/>
      <c r="AD31" s="213"/>
      <c r="AE31" s="213"/>
      <c r="AF31" s="213"/>
      <c r="AG31" s="213"/>
      <c r="AH31" s="213"/>
      <c r="AI31" s="213"/>
      <c r="AJ31" s="213"/>
      <c r="AK31" s="213"/>
      <c r="AL31" s="213"/>
      <c r="AM31" s="213"/>
      <c r="AN31" s="213"/>
      <c r="AO31" s="213"/>
      <c r="AP31" s="213"/>
      <c r="AQ31" s="213"/>
      <c r="AR31" s="213"/>
      <c r="AS31" s="213"/>
      <c r="AT31" s="213"/>
      <c r="AU31" s="214"/>
      <c r="AV31" s="2"/>
      <c r="AW31" s="18"/>
      <c r="AX31" s="27"/>
      <c r="AY31" s="28"/>
      <c r="AZ31" s="28"/>
      <c r="BA31" s="14"/>
      <c r="BB31" s="14"/>
      <c r="BC31" s="14"/>
      <c r="BD31" s="14"/>
      <c r="BE31" s="14"/>
      <c r="BF31" s="11">
        <f t="shared" si="0"/>
        <v>23</v>
      </c>
    </row>
    <row r="32" spans="1:60" s="11" customFormat="1" ht="36.75" customHeight="1" x14ac:dyDescent="0.15">
      <c r="A32" s="46"/>
      <c r="B32" s="308"/>
      <c r="C32" s="309"/>
      <c r="D32" s="309"/>
      <c r="E32" s="309"/>
      <c r="F32" s="309"/>
      <c r="G32" s="309"/>
      <c r="H32" s="309"/>
      <c r="I32" s="309"/>
      <c r="J32" s="309"/>
      <c r="K32" s="309"/>
      <c r="L32" s="309"/>
      <c r="M32" s="309"/>
      <c r="N32" s="309"/>
      <c r="O32" s="309"/>
      <c r="P32" s="309"/>
      <c r="Q32" s="309"/>
      <c r="R32" s="309"/>
      <c r="S32" s="309"/>
      <c r="T32" s="309"/>
      <c r="U32" s="309"/>
      <c r="V32" s="309"/>
      <c r="W32" s="309"/>
      <c r="X32" s="309"/>
      <c r="Y32" s="309"/>
      <c r="Z32" s="309"/>
      <c r="AA32" s="309"/>
      <c r="AB32" s="309"/>
      <c r="AC32" s="309"/>
      <c r="AD32" s="309"/>
      <c r="AE32" s="309"/>
      <c r="AF32" s="309"/>
      <c r="AG32" s="309"/>
      <c r="AH32" s="309"/>
      <c r="AI32" s="309"/>
      <c r="AJ32" s="309"/>
      <c r="AK32" s="309"/>
      <c r="AL32" s="309"/>
      <c r="AM32" s="309"/>
      <c r="AN32" s="309"/>
      <c r="AO32" s="309"/>
      <c r="AP32" s="309"/>
      <c r="AQ32" s="309"/>
      <c r="AR32" s="309"/>
      <c r="AS32" s="309"/>
      <c r="AT32" s="309"/>
      <c r="AU32" s="310"/>
      <c r="AV32" s="2"/>
      <c r="AW32" s="19" t="str">
        <f>IF(B32="","パンフレット掲載用の【出展内容の紹介】を記載願います。（必須）",IF(LEN(B32)&gt;=31,"30文字以内でご記入願います。",""))</f>
        <v>パンフレット掲載用の【出展内容の紹介】を記載願います。（必須）</v>
      </c>
      <c r="AX32" s="27"/>
      <c r="AY32" s="28"/>
      <c r="AZ32" s="28"/>
      <c r="BA32" s="14"/>
      <c r="BB32" s="14"/>
      <c r="BC32" s="14"/>
      <c r="BD32" s="14"/>
      <c r="BE32" s="14"/>
      <c r="BF32" s="11">
        <f t="shared" si="0"/>
        <v>24</v>
      </c>
    </row>
    <row r="33" spans="1:60" s="1" customFormat="1" ht="15" customHeight="1" x14ac:dyDescent="0.15">
      <c r="A33" s="46"/>
      <c r="B33" s="341" t="s">
        <v>177</v>
      </c>
      <c r="C33" s="342"/>
      <c r="D33" s="342"/>
      <c r="E33" s="342"/>
      <c r="F33" s="342"/>
      <c r="G33" s="342"/>
      <c r="H33" s="342"/>
      <c r="I33" s="342"/>
      <c r="J33" s="342"/>
      <c r="K33" s="342"/>
      <c r="L33" s="342"/>
      <c r="M33" s="342"/>
      <c r="N33" s="342"/>
      <c r="O33" s="342"/>
      <c r="P33" s="342"/>
      <c r="Q33" s="342"/>
      <c r="R33" s="342"/>
      <c r="S33" s="342"/>
      <c r="T33" s="342"/>
      <c r="U33" s="342"/>
      <c r="V33" s="342"/>
      <c r="W33" s="342"/>
      <c r="X33" s="342"/>
      <c r="Y33" s="342"/>
      <c r="Z33" s="342"/>
      <c r="AA33" s="342"/>
      <c r="AB33" s="342"/>
      <c r="AC33" s="342"/>
      <c r="AD33" s="342"/>
      <c r="AE33" s="342"/>
      <c r="AF33" s="342"/>
      <c r="AG33" s="342"/>
      <c r="AH33" s="342"/>
      <c r="AI33" s="342"/>
      <c r="AJ33" s="342"/>
      <c r="AK33" s="342"/>
      <c r="AL33" s="342"/>
      <c r="AM33" s="342"/>
      <c r="AN33" s="342"/>
      <c r="AO33" s="342"/>
      <c r="AP33" s="342"/>
      <c r="AQ33" s="342"/>
      <c r="AR33" s="342"/>
      <c r="AS33" s="342"/>
      <c r="AT33" s="342"/>
      <c r="AU33" s="343"/>
      <c r="AV33" s="2"/>
      <c r="AW33" s="18"/>
      <c r="AX33" s="27"/>
      <c r="AY33" s="28"/>
      <c r="AZ33" s="28"/>
      <c r="BA33" s="14"/>
      <c r="BB33" s="14"/>
      <c r="BC33" s="14"/>
      <c r="BD33" s="14"/>
      <c r="BE33" s="14"/>
      <c r="BF33" s="11">
        <f t="shared" si="0"/>
        <v>25</v>
      </c>
      <c r="BG33" s="11"/>
      <c r="BH33" s="11"/>
    </row>
    <row r="34" spans="1:60" s="1" customFormat="1" ht="25.5" customHeight="1" x14ac:dyDescent="0.15">
      <c r="A34" s="152"/>
      <c r="B34" s="279"/>
      <c r="C34" s="282" t="s">
        <v>23</v>
      </c>
      <c r="D34" s="283"/>
      <c r="E34" s="376" t="s">
        <v>24</v>
      </c>
      <c r="F34" s="226"/>
      <c r="G34" s="47"/>
      <c r="H34" s="47"/>
      <c r="I34" s="113"/>
      <c r="J34" s="113"/>
      <c r="K34" s="113"/>
      <c r="L34" s="112"/>
      <c r="M34" s="111"/>
      <c r="N34" s="226" t="s">
        <v>25</v>
      </c>
      <c r="O34" s="226"/>
      <c r="P34" s="149"/>
      <c r="Q34" s="149"/>
      <c r="R34" s="149"/>
      <c r="S34" s="149"/>
      <c r="T34" s="149"/>
      <c r="U34" s="149"/>
      <c r="V34" s="149" t="s">
        <v>16</v>
      </c>
      <c r="W34" s="149" t="s">
        <v>26</v>
      </c>
      <c r="X34" s="149"/>
      <c r="Y34" s="149"/>
      <c r="Z34" s="149"/>
      <c r="AA34" s="225"/>
      <c r="AB34" s="225"/>
      <c r="AC34" s="225"/>
      <c r="AD34" s="225"/>
      <c r="AE34" s="225"/>
      <c r="AF34" s="225"/>
      <c r="AG34" s="225"/>
      <c r="AH34" s="225"/>
      <c r="AI34" s="225"/>
      <c r="AJ34" s="225"/>
      <c r="AK34" s="225"/>
      <c r="AL34" s="225"/>
      <c r="AM34" s="225"/>
      <c r="AN34" s="225"/>
      <c r="AO34" s="225"/>
      <c r="AP34" s="225"/>
      <c r="AQ34" s="225"/>
      <c r="AR34" s="225"/>
      <c r="AS34" s="48" t="s">
        <v>27</v>
      </c>
      <c r="AT34" s="48"/>
      <c r="AU34" s="49"/>
      <c r="AV34" s="2"/>
      <c r="AW34" s="17" t="str">
        <f>IF(OR(AX34=TRUE,AW39=TRUE,AW40=TRUE,AX44=TRUE),"","【内容種別（体験・展示・販売・実演）】をチェックしてください。（必須_複数選択可）")</f>
        <v>【内容種別（体験・展示・販売・実演）】をチェックしてください。（必須_複数選択可）</v>
      </c>
      <c r="AX34" s="27" t="b">
        <v>0</v>
      </c>
      <c r="AY34" s="28" t="b">
        <v>0</v>
      </c>
      <c r="AZ34" s="28" t="b">
        <v>0</v>
      </c>
      <c r="BA34" s="117" t="str">
        <f>IF(AX34=TRUE,"体験","")</f>
        <v/>
      </c>
      <c r="BB34" s="117"/>
      <c r="BC34" s="103" t="str">
        <f>IF(AX41=TRUE,IF(AND(BA34="",BB34=""),"販売","、販売"),"")</f>
        <v/>
      </c>
      <c r="BD34" s="117" t="str">
        <f>IF(AX44=TRUE,IF(AND(BA34="",BB34="",BC34=""),"実演","、実演"),"")</f>
        <v/>
      </c>
      <c r="BE34" s="14"/>
      <c r="BF34" s="11">
        <f t="shared" si="0"/>
        <v>26</v>
      </c>
    </row>
    <row r="35" spans="1:60" s="1" customFormat="1" ht="15.75" customHeight="1" x14ac:dyDescent="0.15">
      <c r="A35" s="152"/>
      <c r="B35" s="280"/>
      <c r="C35" s="284"/>
      <c r="D35" s="285"/>
      <c r="E35" s="50" t="s">
        <v>176</v>
      </c>
      <c r="F35" s="48"/>
      <c r="G35" s="47"/>
      <c r="H35" s="47"/>
      <c r="I35" s="47"/>
      <c r="J35" s="47"/>
      <c r="K35" s="47"/>
      <c r="L35" s="48"/>
      <c r="M35" s="51"/>
      <c r="N35" s="52"/>
      <c r="O35" s="52"/>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9"/>
      <c r="AV35" s="2"/>
      <c r="AW35" s="19" t="str">
        <f>IF(AX34=TRUE,IF(OR(AY34=TRUE,AZ34=TRUE),"","【参加費（無料・有料）】を選択してください。（必須）"),"")</f>
        <v/>
      </c>
      <c r="AX35" s="27"/>
      <c r="AY35" s="28"/>
      <c r="AZ35" s="28"/>
      <c r="BA35" s="14" t="str">
        <f>IF(E36="","","〈体験内容〉"&amp;CHAR(10)&amp;E36)</f>
        <v/>
      </c>
      <c r="BB35" s="14"/>
      <c r="BC35" s="14" t="str">
        <f>IF(E42="","",IF(AND(BA35="",BB35=""),"〈販売内容〉"&amp;CHAR(10)&amp;E42,CHAR(10)&amp;"〈販売内容〉"&amp;CHAR(10)&amp;E42))</f>
        <v/>
      </c>
      <c r="BD35" s="14" t="str">
        <f>IF(G44="","",IF(AND(BA35="",BB35="",BC35=""),"〈実演内容〉"&amp;CHAR(10)&amp;G44&amp;IF(AD44="","","（実演時間："&amp;AD44&amp;"分")&amp;IF(AS44="","","上演時刻"&amp;AS44),CHAR(10)&amp;"〈実演内容〉"&amp;CHAR(10)&amp;G44&amp;IF(AD44="","","（実演時間："&amp;AD44&amp;"分")&amp;IF(AS44="","","上演時刻"&amp;AS44)))</f>
        <v/>
      </c>
      <c r="BE35" s="14"/>
      <c r="BF35" s="11">
        <f t="shared" si="0"/>
        <v>27</v>
      </c>
    </row>
    <row r="36" spans="1:60" s="1" customFormat="1" ht="18" customHeight="1" x14ac:dyDescent="0.15">
      <c r="A36" s="152"/>
      <c r="B36" s="280"/>
      <c r="C36" s="284"/>
      <c r="D36" s="285"/>
      <c r="E36" s="369"/>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8"/>
      <c r="AG36" s="188"/>
      <c r="AH36" s="188"/>
      <c r="AI36" s="188"/>
      <c r="AJ36" s="188"/>
      <c r="AK36" s="188"/>
      <c r="AL36" s="188"/>
      <c r="AM36" s="188"/>
      <c r="AN36" s="188"/>
      <c r="AO36" s="188"/>
      <c r="AP36" s="188"/>
      <c r="AQ36" s="188"/>
      <c r="AR36" s="188"/>
      <c r="AS36" s="188"/>
      <c r="AT36" s="188"/>
      <c r="AU36" s="189"/>
      <c r="AV36" s="2"/>
      <c r="AW36" s="17" t="str">
        <f>IF(AZ34=TRUE,IF(AA34="","参加費を入力してください。（価格が一律でない場合は、○○円～○○円と記載）",""),"")</f>
        <v/>
      </c>
      <c r="AX36" s="27"/>
      <c r="AY36" s="28"/>
      <c r="AZ36" s="28"/>
      <c r="BA36" s="14"/>
      <c r="BB36" s="14"/>
      <c r="BC36" s="14"/>
      <c r="BD36" s="14"/>
      <c r="BE36" s="14"/>
      <c r="BF36" s="11">
        <f t="shared" si="0"/>
        <v>28</v>
      </c>
    </row>
    <row r="37" spans="1:60" s="1" customFormat="1" ht="18" customHeight="1" x14ac:dyDescent="0.15">
      <c r="A37" s="152"/>
      <c r="B37" s="375"/>
      <c r="C37" s="291"/>
      <c r="D37" s="292"/>
      <c r="E37" s="379"/>
      <c r="F37" s="380"/>
      <c r="G37" s="380"/>
      <c r="H37" s="380"/>
      <c r="I37" s="380"/>
      <c r="J37" s="380"/>
      <c r="K37" s="380"/>
      <c r="L37" s="380"/>
      <c r="M37" s="380"/>
      <c r="N37" s="380"/>
      <c r="O37" s="380"/>
      <c r="P37" s="380"/>
      <c r="Q37" s="380"/>
      <c r="R37" s="380"/>
      <c r="S37" s="380"/>
      <c r="T37" s="380"/>
      <c r="U37" s="380"/>
      <c r="V37" s="380"/>
      <c r="W37" s="380"/>
      <c r="X37" s="380"/>
      <c r="Y37" s="380"/>
      <c r="Z37" s="380"/>
      <c r="AA37" s="380"/>
      <c r="AB37" s="380"/>
      <c r="AC37" s="380"/>
      <c r="AD37" s="380"/>
      <c r="AE37" s="380"/>
      <c r="AF37" s="380"/>
      <c r="AG37" s="380"/>
      <c r="AH37" s="380"/>
      <c r="AI37" s="380"/>
      <c r="AJ37" s="380"/>
      <c r="AK37" s="380"/>
      <c r="AL37" s="380"/>
      <c r="AM37" s="380"/>
      <c r="AN37" s="380"/>
      <c r="AO37" s="380"/>
      <c r="AP37" s="380"/>
      <c r="AQ37" s="380"/>
      <c r="AR37" s="380"/>
      <c r="AS37" s="380"/>
      <c r="AT37" s="380"/>
      <c r="AU37" s="381"/>
      <c r="AV37" s="2"/>
      <c r="AW37" s="19" t="str">
        <f>IF(AX34=TRUE,IF(E36="","【体験内容】を入力してください。（必須）",""),"")</f>
        <v/>
      </c>
      <c r="AX37" s="27"/>
      <c r="AY37" s="28"/>
      <c r="AZ37" s="28"/>
      <c r="BA37" s="14"/>
      <c r="BB37" s="14"/>
      <c r="BC37" s="14"/>
      <c r="BD37" s="14"/>
      <c r="BE37" s="14"/>
      <c r="BF37" s="11">
        <f t="shared" si="0"/>
        <v>29</v>
      </c>
    </row>
    <row r="38" spans="1:60" s="1" customFormat="1" ht="12.75" customHeight="1" x14ac:dyDescent="0.15">
      <c r="A38" s="303" t="s">
        <v>28</v>
      </c>
      <c r="B38" s="289"/>
      <c r="C38" s="284" t="s">
        <v>172</v>
      </c>
      <c r="D38" s="285"/>
      <c r="E38" s="50" t="s">
        <v>173</v>
      </c>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142"/>
      <c r="AV38" s="2"/>
      <c r="AW38" s="17"/>
      <c r="AX38" s="27"/>
      <c r="AY38" s="28"/>
      <c r="AZ38" s="28"/>
      <c r="BA38" s="14"/>
      <c r="BB38" s="14"/>
      <c r="BC38" s="14"/>
      <c r="BD38" s="14"/>
      <c r="BE38" s="14"/>
      <c r="BF38" s="11">
        <f t="shared" si="0"/>
        <v>30</v>
      </c>
    </row>
    <row r="39" spans="1:60" s="1" customFormat="1" ht="13.5" customHeight="1" x14ac:dyDescent="0.15">
      <c r="A39" s="303"/>
      <c r="B39" s="289"/>
      <c r="C39" s="284"/>
      <c r="D39" s="285"/>
      <c r="E39" s="440"/>
      <c r="F39" s="441"/>
      <c r="G39" s="441"/>
      <c r="H39" s="441"/>
      <c r="I39" s="441"/>
      <c r="J39" s="441"/>
      <c r="K39" s="441"/>
      <c r="L39" s="441"/>
      <c r="M39" s="441"/>
      <c r="N39" s="441"/>
      <c r="O39" s="441"/>
      <c r="P39" s="441"/>
      <c r="Q39" s="441"/>
      <c r="R39" s="441"/>
      <c r="S39" s="441"/>
      <c r="T39" s="441"/>
      <c r="U39" s="441"/>
      <c r="V39" s="441"/>
      <c r="W39" s="441"/>
      <c r="X39" s="441"/>
      <c r="Y39" s="441"/>
      <c r="Z39" s="441"/>
      <c r="AA39" s="441"/>
      <c r="AB39" s="441"/>
      <c r="AC39" s="441"/>
      <c r="AD39" s="441"/>
      <c r="AE39" s="441"/>
      <c r="AF39" s="441"/>
      <c r="AG39" s="441"/>
      <c r="AH39" s="441"/>
      <c r="AI39" s="441"/>
      <c r="AJ39" s="441"/>
      <c r="AK39" s="441"/>
      <c r="AL39" s="441"/>
      <c r="AM39" s="441"/>
      <c r="AN39" s="441"/>
      <c r="AO39" s="441"/>
      <c r="AP39" s="441"/>
      <c r="AQ39" s="441"/>
      <c r="AR39" s="441"/>
      <c r="AS39" s="441"/>
      <c r="AT39" s="441"/>
      <c r="AU39" s="442"/>
      <c r="AV39" s="2"/>
      <c r="AW39" s="17"/>
      <c r="AX39" s="27" t="b">
        <v>0</v>
      </c>
      <c r="AY39" s="28"/>
      <c r="AZ39" s="28"/>
      <c r="BA39" s="14"/>
      <c r="BB39" s="14"/>
      <c r="BC39" s="14"/>
      <c r="BD39" s="14"/>
      <c r="BE39" s="14"/>
      <c r="BF39" s="11">
        <f t="shared" si="0"/>
        <v>31</v>
      </c>
    </row>
    <row r="40" spans="1:60" s="1" customFormat="1" ht="32.25" customHeight="1" x14ac:dyDescent="0.15">
      <c r="A40" s="303"/>
      <c r="B40" s="290"/>
      <c r="C40" s="291"/>
      <c r="D40" s="292"/>
      <c r="E40" s="443"/>
      <c r="F40" s="444"/>
      <c r="G40" s="444"/>
      <c r="H40" s="444"/>
      <c r="I40" s="444"/>
      <c r="J40" s="444"/>
      <c r="K40" s="444"/>
      <c r="L40" s="444"/>
      <c r="M40" s="444"/>
      <c r="N40" s="444"/>
      <c r="O40" s="444"/>
      <c r="P40" s="444"/>
      <c r="Q40" s="444"/>
      <c r="R40" s="444"/>
      <c r="S40" s="444"/>
      <c r="T40" s="444"/>
      <c r="U40" s="444"/>
      <c r="V40" s="444"/>
      <c r="W40" s="444"/>
      <c r="X40" s="444"/>
      <c r="Y40" s="444"/>
      <c r="Z40" s="444"/>
      <c r="AA40" s="444"/>
      <c r="AB40" s="444"/>
      <c r="AC40" s="444"/>
      <c r="AD40" s="444"/>
      <c r="AE40" s="444"/>
      <c r="AF40" s="444"/>
      <c r="AG40" s="444"/>
      <c r="AH40" s="444"/>
      <c r="AI40" s="444"/>
      <c r="AJ40" s="444"/>
      <c r="AK40" s="444"/>
      <c r="AL40" s="444"/>
      <c r="AM40" s="444"/>
      <c r="AN40" s="444"/>
      <c r="AO40" s="444"/>
      <c r="AP40" s="444"/>
      <c r="AQ40" s="444"/>
      <c r="AR40" s="444"/>
      <c r="AS40" s="444"/>
      <c r="AT40" s="444"/>
      <c r="AU40" s="445"/>
      <c r="AV40" s="2"/>
      <c r="AW40" s="19" t="str">
        <f>IF(X8=TRUE,IF(E40="","【展示品】を入力してください。（必須）",""),"")</f>
        <v/>
      </c>
      <c r="AX40" s="27"/>
      <c r="AY40" s="28"/>
      <c r="AZ40" s="28"/>
      <c r="BA40" s="14"/>
      <c r="BB40" s="14"/>
      <c r="BC40" s="14"/>
      <c r="BD40" s="14"/>
      <c r="BE40" s="14"/>
      <c r="BF40" s="11">
        <f t="shared" si="0"/>
        <v>32</v>
      </c>
    </row>
    <row r="41" spans="1:60" s="1" customFormat="1" ht="16.5" customHeight="1" x14ac:dyDescent="0.15">
      <c r="A41" s="150"/>
      <c r="B41" s="279" t="s">
        <v>29</v>
      </c>
      <c r="C41" s="282" t="s">
        <v>30</v>
      </c>
      <c r="D41" s="283"/>
      <c r="E41" s="35" t="s">
        <v>31</v>
      </c>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4"/>
      <c r="AV41" s="2"/>
      <c r="AW41" s="17"/>
      <c r="AX41" s="27" t="b">
        <v>0</v>
      </c>
      <c r="AY41" s="28"/>
      <c r="AZ41" s="28"/>
      <c r="BA41" s="14"/>
      <c r="BB41" s="14"/>
      <c r="BC41" s="14"/>
      <c r="BD41" s="14"/>
      <c r="BE41" s="14"/>
      <c r="BF41" s="11">
        <f t="shared" si="0"/>
        <v>33</v>
      </c>
    </row>
    <row r="42" spans="1:60" s="1" customFormat="1" ht="18" customHeight="1" x14ac:dyDescent="0.15">
      <c r="A42" s="150"/>
      <c r="B42" s="280"/>
      <c r="C42" s="284"/>
      <c r="D42" s="285"/>
      <c r="E42" s="369"/>
      <c r="F42" s="370"/>
      <c r="G42" s="370"/>
      <c r="H42" s="370"/>
      <c r="I42" s="370"/>
      <c r="J42" s="370"/>
      <c r="K42" s="370"/>
      <c r="L42" s="370"/>
      <c r="M42" s="370"/>
      <c r="N42" s="370"/>
      <c r="O42" s="370"/>
      <c r="P42" s="370"/>
      <c r="Q42" s="370"/>
      <c r="R42" s="370"/>
      <c r="S42" s="370"/>
      <c r="T42" s="370"/>
      <c r="U42" s="370"/>
      <c r="V42" s="370"/>
      <c r="W42" s="370"/>
      <c r="X42" s="370"/>
      <c r="Y42" s="370"/>
      <c r="Z42" s="370"/>
      <c r="AA42" s="370"/>
      <c r="AB42" s="370"/>
      <c r="AC42" s="370"/>
      <c r="AD42" s="370"/>
      <c r="AE42" s="370"/>
      <c r="AF42" s="370"/>
      <c r="AG42" s="370"/>
      <c r="AH42" s="370"/>
      <c r="AI42" s="370"/>
      <c r="AJ42" s="370"/>
      <c r="AK42" s="370"/>
      <c r="AL42" s="370"/>
      <c r="AM42" s="370"/>
      <c r="AN42" s="370"/>
      <c r="AO42" s="370"/>
      <c r="AP42" s="370"/>
      <c r="AQ42" s="370"/>
      <c r="AR42" s="370"/>
      <c r="AS42" s="370"/>
      <c r="AT42" s="370"/>
      <c r="AU42" s="371"/>
      <c r="AV42" s="2"/>
      <c r="AW42" s="19" t="str">
        <f>IF(AX41=TRUE,IF(E42="","【販売内容】を入力してください。（必須）",""),"")</f>
        <v/>
      </c>
      <c r="AX42" s="27"/>
      <c r="AY42" s="28"/>
      <c r="AZ42" s="28"/>
      <c r="BA42" s="14"/>
      <c r="BB42" s="14"/>
      <c r="BC42" s="14"/>
      <c r="BD42" s="14"/>
      <c r="BE42" s="14"/>
      <c r="BF42" s="11">
        <f t="shared" si="0"/>
        <v>34</v>
      </c>
    </row>
    <row r="43" spans="1:60" s="1" customFormat="1" ht="21.75" customHeight="1" x14ac:dyDescent="0.15">
      <c r="A43" s="293" t="s">
        <v>188</v>
      </c>
      <c r="B43" s="281"/>
      <c r="C43" s="284"/>
      <c r="D43" s="285"/>
      <c r="E43" s="372"/>
      <c r="F43" s="373"/>
      <c r="G43" s="373"/>
      <c r="H43" s="373"/>
      <c r="I43" s="373"/>
      <c r="J43" s="373"/>
      <c r="K43" s="373"/>
      <c r="L43" s="373"/>
      <c r="M43" s="373"/>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3"/>
      <c r="AP43" s="373"/>
      <c r="AQ43" s="373"/>
      <c r="AR43" s="373"/>
      <c r="AS43" s="373"/>
      <c r="AT43" s="373"/>
      <c r="AU43" s="374"/>
      <c r="AV43" s="2"/>
      <c r="AW43" s="17"/>
      <c r="AX43" s="27"/>
      <c r="AY43" s="28"/>
      <c r="AZ43" s="28"/>
      <c r="BA43" s="14"/>
      <c r="BB43" s="14"/>
      <c r="BC43" s="14"/>
      <c r="BD43" s="14"/>
      <c r="BE43" s="14"/>
      <c r="BF43" s="11">
        <f t="shared" si="0"/>
        <v>35</v>
      </c>
    </row>
    <row r="44" spans="1:60" s="1" customFormat="1" ht="36" customHeight="1" x14ac:dyDescent="0.15">
      <c r="A44" s="293"/>
      <c r="B44" s="279"/>
      <c r="C44" s="282" t="s">
        <v>32</v>
      </c>
      <c r="D44" s="283"/>
      <c r="E44" s="231" t="s">
        <v>33</v>
      </c>
      <c r="F44" s="232"/>
      <c r="G44" s="495"/>
      <c r="H44" s="495"/>
      <c r="I44" s="495"/>
      <c r="J44" s="495"/>
      <c r="K44" s="495"/>
      <c r="L44" s="495"/>
      <c r="M44" s="495"/>
      <c r="N44" s="495"/>
      <c r="O44" s="495"/>
      <c r="P44" s="495"/>
      <c r="Q44" s="495"/>
      <c r="R44" s="495"/>
      <c r="S44" s="495"/>
      <c r="T44" s="495"/>
      <c r="U44" s="495"/>
      <c r="V44" s="496"/>
      <c r="W44" s="231" t="s">
        <v>34</v>
      </c>
      <c r="X44" s="497"/>
      <c r="Y44" s="497"/>
      <c r="Z44" s="497"/>
      <c r="AA44" s="497"/>
      <c r="AB44" s="497"/>
      <c r="AC44" s="497"/>
      <c r="AD44" s="494"/>
      <c r="AE44" s="494"/>
      <c r="AF44" s="494"/>
      <c r="AG44" s="494"/>
      <c r="AH44" s="494"/>
      <c r="AI44" s="494"/>
      <c r="AJ44" s="236" t="s">
        <v>35</v>
      </c>
      <c r="AK44" s="237"/>
      <c r="AL44" s="229" t="s">
        <v>36</v>
      </c>
      <c r="AM44" s="230"/>
      <c r="AN44" s="230"/>
      <c r="AO44" s="230"/>
      <c r="AP44" s="230"/>
      <c r="AQ44" s="230"/>
      <c r="AR44" s="230"/>
      <c r="AS44" s="227"/>
      <c r="AT44" s="227"/>
      <c r="AU44" s="228"/>
      <c r="AV44" s="2"/>
      <c r="AW44" s="20" t="str">
        <f>IF(AX44=TRUE,IF(AND(BA44="",BB44="",BC44=""),"","【"&amp;BA44&amp;BB44&amp;BC44&amp;"】を入力してください。"),"")</f>
        <v/>
      </c>
      <c r="AX44" s="27" t="b">
        <v>0</v>
      </c>
      <c r="AY44" s="28"/>
      <c r="AZ44" s="28"/>
      <c r="BA44" s="14" t="str">
        <f>IF(G44="","実演内容（必須）","")</f>
        <v>実演内容（必須）</v>
      </c>
      <c r="BB44" s="14" t="str">
        <f>IF(AD44="",IF(BA44="","実演時間（必須）","、実演時間（必須）"),"")</f>
        <v>、実演時間（必須）</v>
      </c>
      <c r="BC44" s="14" t="str">
        <f>IF(AS44="",IF(AND(BA44="",BB44=""),"上演開始時刻","、上演開始時刻"),"")</f>
        <v>、上演開始時刻</v>
      </c>
      <c r="BD44" s="14"/>
      <c r="BE44" s="14"/>
      <c r="BF44" s="11">
        <f t="shared" si="0"/>
        <v>36</v>
      </c>
    </row>
    <row r="45" spans="1:60" s="1" customFormat="1" ht="16.5" customHeight="1" x14ac:dyDescent="0.15">
      <c r="A45" s="293"/>
      <c r="B45" s="286"/>
      <c r="C45" s="287"/>
      <c r="D45" s="288"/>
      <c r="E45" s="233" t="s">
        <v>37</v>
      </c>
      <c r="F45" s="234"/>
      <c r="G45" s="234"/>
      <c r="H45" s="234"/>
      <c r="I45" s="234"/>
      <c r="J45" s="234"/>
      <c r="K45" s="234"/>
      <c r="L45" s="234"/>
      <c r="M45" s="234"/>
      <c r="N45" s="234"/>
      <c r="O45" s="234"/>
      <c r="P45" s="234"/>
      <c r="Q45" s="234"/>
      <c r="R45" s="234"/>
      <c r="S45" s="234"/>
      <c r="T45" s="234"/>
      <c r="U45" s="234"/>
      <c r="V45" s="234"/>
      <c r="W45" s="234"/>
      <c r="X45" s="234"/>
      <c r="Y45" s="234"/>
      <c r="Z45" s="234"/>
      <c r="AA45" s="234"/>
      <c r="AB45" s="234"/>
      <c r="AC45" s="234"/>
      <c r="AD45" s="234"/>
      <c r="AE45" s="234"/>
      <c r="AF45" s="234"/>
      <c r="AG45" s="234"/>
      <c r="AH45" s="234"/>
      <c r="AI45" s="234"/>
      <c r="AJ45" s="234"/>
      <c r="AK45" s="234"/>
      <c r="AL45" s="234"/>
      <c r="AM45" s="234"/>
      <c r="AN45" s="234"/>
      <c r="AO45" s="234"/>
      <c r="AP45" s="234"/>
      <c r="AQ45" s="234"/>
      <c r="AR45" s="234"/>
      <c r="AS45" s="234"/>
      <c r="AT45" s="234"/>
      <c r="AU45" s="235"/>
      <c r="AV45" s="2"/>
      <c r="AW45" s="17"/>
      <c r="AX45" s="27"/>
      <c r="AY45" s="28"/>
      <c r="AZ45" s="28"/>
      <c r="BA45" s="14"/>
      <c r="BB45" s="14"/>
      <c r="BC45" s="14"/>
      <c r="BD45" s="14"/>
      <c r="BE45" s="14"/>
      <c r="BF45" s="11">
        <f t="shared" si="0"/>
        <v>37</v>
      </c>
    </row>
    <row r="46" spans="1:60" s="1" customFormat="1" ht="16.5" customHeight="1" x14ac:dyDescent="0.15">
      <c r="A46" s="293"/>
      <c r="B46" s="55" t="s">
        <v>38</v>
      </c>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56"/>
      <c r="AV46" s="2"/>
      <c r="AW46" s="224" t="str">
        <f>BA47&amp;BB47</f>
        <v>【無料のプレゼント、試食・試飲の有無】を選択してください。（必須）</v>
      </c>
      <c r="AX46" s="27"/>
      <c r="AY46" s="28"/>
      <c r="AZ46" s="28"/>
      <c r="BA46" s="14"/>
      <c r="BB46" s="14"/>
      <c r="BC46" s="14"/>
      <c r="BD46" s="14"/>
      <c r="BE46" s="14"/>
      <c r="BF46" s="11">
        <f t="shared" si="0"/>
        <v>38</v>
      </c>
    </row>
    <row r="47" spans="1:60" s="1" customFormat="1" ht="30.75" customHeight="1" thickBot="1" x14ac:dyDescent="0.2">
      <c r="A47" s="294"/>
      <c r="B47" s="57"/>
      <c r="C47" s="114"/>
      <c r="D47" s="58" t="s">
        <v>25</v>
      </c>
      <c r="E47" s="222"/>
      <c r="F47" s="222"/>
      <c r="G47" s="222"/>
      <c r="H47" s="59"/>
      <c r="I47" s="60" t="s">
        <v>64</v>
      </c>
      <c r="J47" s="60"/>
      <c r="K47" s="60"/>
      <c r="L47" s="60" t="s">
        <v>39</v>
      </c>
      <c r="M47" s="60"/>
      <c r="N47" s="352"/>
      <c r="O47" s="352"/>
      <c r="P47" s="352"/>
      <c r="Q47" s="352"/>
      <c r="R47" s="352"/>
      <c r="S47" s="352"/>
      <c r="T47" s="352"/>
      <c r="U47" s="352"/>
      <c r="V47" s="352"/>
      <c r="W47" s="352"/>
      <c r="X47" s="352"/>
      <c r="Y47" s="352"/>
      <c r="Z47" s="352"/>
      <c r="AA47" s="352"/>
      <c r="AB47" s="352"/>
      <c r="AC47" s="352"/>
      <c r="AD47" s="352"/>
      <c r="AE47" s="352"/>
      <c r="AF47" s="352"/>
      <c r="AG47" s="352"/>
      <c r="AH47" s="352"/>
      <c r="AI47" s="352"/>
      <c r="AJ47" s="352"/>
      <c r="AK47" s="352"/>
      <c r="AL47" s="352"/>
      <c r="AM47" s="352"/>
      <c r="AN47" s="352"/>
      <c r="AO47" s="352"/>
      <c r="AP47" s="352"/>
      <c r="AQ47" s="352"/>
      <c r="AR47" s="352"/>
      <c r="AS47" s="139"/>
      <c r="AT47" s="151" t="s">
        <v>65</v>
      </c>
      <c r="AU47" s="61"/>
      <c r="AV47" s="2"/>
      <c r="AW47" s="224"/>
      <c r="AX47" s="27" t="b">
        <v>0</v>
      </c>
      <c r="AY47" s="28" t="b">
        <v>0</v>
      </c>
      <c r="AZ47" s="28"/>
      <c r="BA47" s="14" t="str">
        <f>IF(OR(AX47=TRUE,AY47=TRUE),"","【無料のプレゼント、試食・試飲の有無】を選択してください。（必須）")</f>
        <v>【無料のプレゼント、試食・試飲の有無】を選択してください。（必須）</v>
      </c>
      <c r="BB47" s="14" t="str">
        <f>IF(AY47=TRUE,IF(N47="","【内容】を入力してください。（必須）",""),"")</f>
        <v/>
      </c>
      <c r="BC47" s="14"/>
      <c r="BD47" s="14"/>
      <c r="BE47" s="14"/>
      <c r="BF47" s="11">
        <f t="shared" si="0"/>
        <v>39</v>
      </c>
    </row>
    <row r="48" spans="1:60" s="1" customFormat="1" ht="15" customHeight="1" thickBot="1" x14ac:dyDescent="0.2">
      <c r="A48" s="302" t="s">
        <v>169</v>
      </c>
      <c r="B48" s="170" t="s">
        <v>180</v>
      </c>
      <c r="C48" s="171"/>
      <c r="D48" s="171"/>
      <c r="E48" s="171"/>
      <c r="F48" s="171"/>
      <c r="G48" s="171"/>
      <c r="H48" s="171"/>
      <c r="I48" s="171"/>
      <c r="J48" s="171"/>
      <c r="K48" s="171"/>
      <c r="L48" s="171"/>
      <c r="M48" s="171"/>
      <c r="N48" s="171"/>
      <c r="O48" s="171"/>
      <c r="P48" s="171"/>
      <c r="Q48" s="171"/>
      <c r="R48" s="171"/>
      <c r="S48" s="171"/>
      <c r="T48" s="171"/>
      <c r="U48" s="171"/>
      <c r="V48" s="171"/>
      <c r="W48" s="171"/>
      <c r="X48" s="171"/>
      <c r="Y48" s="171"/>
      <c r="Z48" s="171"/>
      <c r="AA48" s="171"/>
      <c r="AB48" s="171"/>
      <c r="AC48" s="171"/>
      <c r="AD48" s="171"/>
      <c r="AE48" s="171"/>
      <c r="AF48" s="171"/>
      <c r="AG48" s="171"/>
      <c r="AH48" s="171"/>
      <c r="AI48" s="171"/>
      <c r="AJ48" s="171"/>
      <c r="AK48" s="171"/>
      <c r="AL48" s="171"/>
      <c r="AM48" s="171"/>
      <c r="AN48" s="171"/>
      <c r="AO48" s="171"/>
      <c r="AP48" s="171"/>
      <c r="AQ48" s="171"/>
      <c r="AR48" s="171"/>
      <c r="AS48" s="171"/>
      <c r="AT48" s="171"/>
      <c r="AU48" s="126"/>
      <c r="AV48" s="2"/>
      <c r="AW48" s="17"/>
      <c r="AX48" s="27"/>
      <c r="AY48" s="28"/>
      <c r="AZ48" s="28"/>
      <c r="BA48" s="14"/>
      <c r="BB48" s="14"/>
      <c r="BC48" s="14"/>
      <c r="BD48" s="14"/>
      <c r="BE48" s="14"/>
      <c r="BF48" s="11">
        <f t="shared" si="0"/>
        <v>40</v>
      </c>
    </row>
    <row r="49" spans="1:58" s="1" customFormat="1" ht="27" customHeight="1" thickBot="1" x14ac:dyDescent="0.2">
      <c r="A49" s="303"/>
      <c r="B49" s="267" t="s">
        <v>41</v>
      </c>
      <c r="C49" s="221"/>
      <c r="D49" s="221"/>
      <c r="E49" s="221"/>
      <c r="F49" s="221"/>
      <c r="G49" s="221"/>
      <c r="H49" s="221"/>
      <c r="I49" s="221"/>
      <c r="J49" s="221"/>
      <c r="K49" s="221"/>
      <c r="L49" s="221"/>
      <c r="M49" s="268"/>
      <c r="N49" s="268"/>
      <c r="O49" s="268"/>
      <c r="P49" s="199" t="s">
        <v>25</v>
      </c>
      <c r="Q49" s="199"/>
      <c r="R49" s="499"/>
      <c r="S49" s="499"/>
      <c r="T49" s="499"/>
      <c r="U49" s="499"/>
      <c r="V49" s="499"/>
      <c r="W49" s="499"/>
      <c r="X49" s="499"/>
      <c r="Y49" s="499"/>
      <c r="Z49" s="499"/>
      <c r="AA49" s="499"/>
      <c r="AB49" s="221"/>
      <c r="AC49" s="221"/>
      <c r="AD49" s="221"/>
      <c r="AE49" s="221"/>
      <c r="AF49" s="221"/>
      <c r="AG49" s="221"/>
      <c r="AH49" s="221"/>
      <c r="AI49" s="221"/>
      <c r="AJ49" s="221"/>
      <c r="AK49" s="221"/>
      <c r="AL49" s="221"/>
      <c r="AM49" s="221"/>
      <c r="AN49" s="221"/>
      <c r="AO49" s="221"/>
      <c r="AP49" s="221"/>
      <c r="AQ49" s="221"/>
      <c r="AR49" s="221"/>
      <c r="AS49" s="221"/>
      <c r="AT49" s="221"/>
      <c r="AU49" s="500"/>
      <c r="AV49" s="11"/>
      <c r="AW49" s="17" t="str">
        <f>BA49</f>
        <v>【レンタル資材の希望の有無】を選択してください。（必須）</v>
      </c>
      <c r="AX49" s="27" t="b">
        <v>0</v>
      </c>
      <c r="AY49" s="28" t="b">
        <v>0</v>
      </c>
      <c r="AZ49" s="28"/>
      <c r="BA49" s="14" t="str">
        <f>IF(OR(AX49=TRUE,AY49=TRUE),"","【レンタル資材の希望の有無】を選択してください。（必須）")</f>
        <v>【レンタル資材の希望の有無】を選択してください。（必須）</v>
      </c>
      <c r="BB49" s="14"/>
      <c r="BC49" s="14"/>
      <c r="BD49" s="14"/>
      <c r="BE49" s="14"/>
      <c r="BF49" s="11">
        <f t="shared" si="0"/>
        <v>41</v>
      </c>
    </row>
    <row r="50" spans="1:58" s="1" customFormat="1" ht="18" customHeight="1" thickTop="1" x14ac:dyDescent="0.15">
      <c r="A50" s="303"/>
      <c r="B50" s="462" t="s">
        <v>189</v>
      </c>
      <c r="C50" s="463"/>
      <c r="D50" s="464"/>
      <c r="E50" s="261" t="s">
        <v>42</v>
      </c>
      <c r="F50" s="262"/>
      <c r="G50" s="262"/>
      <c r="H50" s="262"/>
      <c r="I50" s="262"/>
      <c r="J50" s="262"/>
      <c r="K50" s="262"/>
      <c r="L50" s="262"/>
      <c r="M50" s="178"/>
      <c r="N50" s="178"/>
      <c r="O50" s="62" t="s">
        <v>43</v>
      </c>
      <c r="P50" s="63" t="s">
        <v>44</v>
      </c>
      <c r="Q50" s="64"/>
      <c r="R50" s="64"/>
      <c r="S50" s="64"/>
      <c r="T50" s="64"/>
      <c r="U50" s="64"/>
      <c r="V50" s="64"/>
      <c r="W50" s="64"/>
      <c r="X50" s="64"/>
      <c r="Y50" s="64"/>
      <c r="Z50" s="64"/>
      <c r="AA50" s="64"/>
      <c r="AB50" s="64"/>
      <c r="AC50" s="64"/>
      <c r="AD50" s="64"/>
      <c r="AE50" s="64"/>
      <c r="AF50" s="64"/>
      <c r="AG50" s="64"/>
      <c r="AH50" s="64"/>
      <c r="AI50" s="64"/>
      <c r="AJ50" s="64"/>
      <c r="AK50" s="64"/>
      <c r="AL50" s="64"/>
      <c r="AM50" s="178"/>
      <c r="AN50" s="178"/>
      <c r="AO50" s="178"/>
      <c r="AP50" s="178"/>
      <c r="AQ50" s="178"/>
      <c r="AR50" s="178"/>
      <c r="AS50" s="62" t="s">
        <v>45</v>
      </c>
      <c r="AT50" s="62"/>
      <c r="AU50" s="65"/>
      <c r="AV50" s="11"/>
      <c r="AW50" s="17" t="str">
        <f>BA50</f>
        <v/>
      </c>
      <c r="AX50" s="27"/>
      <c r="AY50" s="118"/>
      <c r="AZ50" s="29" t="s">
        <v>46</v>
      </c>
      <c r="BA50" s="119" t="str">
        <f>IF(AX49=TRUE,IF(SUM(M50:N54)+SUM(AM50:AP51)&gt;0,"","【レンタル資材（有料）】を入力してください。（必須）"),"")</f>
        <v/>
      </c>
      <c r="BB50" s="14"/>
      <c r="BC50" s="14"/>
      <c r="BD50" s="14"/>
      <c r="BE50" s="14"/>
      <c r="BF50" s="11">
        <f t="shared" si="0"/>
        <v>42</v>
      </c>
    </row>
    <row r="51" spans="1:58" s="1" customFormat="1" ht="18" customHeight="1" x14ac:dyDescent="0.15">
      <c r="A51" s="303"/>
      <c r="B51" s="465"/>
      <c r="C51" s="466"/>
      <c r="D51" s="467"/>
      <c r="E51" s="261" t="s">
        <v>47</v>
      </c>
      <c r="F51" s="262"/>
      <c r="G51" s="262"/>
      <c r="H51" s="262"/>
      <c r="I51" s="262"/>
      <c r="J51" s="262"/>
      <c r="K51" s="262"/>
      <c r="L51" s="262"/>
      <c r="M51" s="265"/>
      <c r="N51" s="265"/>
      <c r="O51" s="62" t="s">
        <v>43</v>
      </c>
      <c r="P51" s="193" t="s">
        <v>48</v>
      </c>
      <c r="Q51" s="194"/>
      <c r="R51" s="194"/>
      <c r="S51" s="194"/>
      <c r="T51" s="194"/>
      <c r="U51" s="194"/>
      <c r="V51" s="194"/>
      <c r="W51" s="194"/>
      <c r="X51" s="194"/>
      <c r="Y51" s="194"/>
      <c r="Z51" s="194"/>
      <c r="AA51" s="194"/>
      <c r="AB51" s="194"/>
      <c r="AC51" s="194"/>
      <c r="AD51" s="194"/>
      <c r="AE51" s="194"/>
      <c r="AF51" s="194"/>
      <c r="AG51" s="194"/>
      <c r="AH51" s="194"/>
      <c r="AI51" s="194"/>
      <c r="AJ51" s="194"/>
      <c r="AK51" s="194"/>
      <c r="AL51" s="194"/>
      <c r="AM51" s="179"/>
      <c r="AN51" s="179"/>
      <c r="AO51" s="179"/>
      <c r="AP51" s="179"/>
      <c r="AQ51" s="179"/>
      <c r="AR51" s="179"/>
      <c r="AS51" s="62" t="s">
        <v>45</v>
      </c>
      <c r="AT51" s="62"/>
      <c r="AU51" s="66"/>
      <c r="AV51" s="11"/>
      <c r="AW51" s="177"/>
      <c r="AX51" s="27"/>
      <c r="AY51" s="118"/>
      <c r="AZ51" s="30" t="s">
        <v>49</v>
      </c>
      <c r="BA51" s="119"/>
      <c r="BB51" s="14"/>
      <c r="BC51" s="14"/>
      <c r="BD51" s="14"/>
      <c r="BE51" s="14"/>
      <c r="BF51" s="11">
        <f t="shared" si="0"/>
        <v>43</v>
      </c>
    </row>
    <row r="52" spans="1:58" s="1" customFormat="1" ht="18" customHeight="1" thickBot="1" x14ac:dyDescent="0.2">
      <c r="A52" s="303"/>
      <c r="B52" s="465"/>
      <c r="C52" s="466"/>
      <c r="D52" s="467"/>
      <c r="E52" s="261" t="s">
        <v>50</v>
      </c>
      <c r="F52" s="262"/>
      <c r="G52" s="262"/>
      <c r="H52" s="262"/>
      <c r="I52" s="262"/>
      <c r="J52" s="262"/>
      <c r="K52" s="262"/>
      <c r="L52" s="262"/>
      <c r="M52" s="265"/>
      <c r="N52" s="265"/>
      <c r="O52" s="62" t="s">
        <v>43</v>
      </c>
      <c r="P52" s="180" t="s">
        <v>168</v>
      </c>
      <c r="Q52" s="163"/>
      <c r="R52" s="163"/>
      <c r="S52" s="163"/>
      <c r="T52" s="163"/>
      <c r="U52" s="163"/>
      <c r="V52" s="163"/>
      <c r="W52" s="163"/>
      <c r="X52" s="163"/>
      <c r="Y52" s="163"/>
      <c r="Z52" s="163"/>
      <c r="AA52" s="163"/>
      <c r="AB52" s="163"/>
      <c r="AC52" s="163"/>
      <c r="AD52" s="163"/>
      <c r="AE52" s="163"/>
      <c r="AF52" s="163"/>
      <c r="AG52" s="163"/>
      <c r="AH52" s="163"/>
      <c r="AI52" s="163"/>
      <c r="AJ52" s="163"/>
      <c r="AK52" s="163"/>
      <c r="AL52" s="163"/>
      <c r="AM52" s="163"/>
      <c r="AN52" s="163"/>
      <c r="AO52" s="163"/>
      <c r="AP52" s="163"/>
      <c r="AQ52" s="163"/>
      <c r="AR52" s="163"/>
      <c r="AS52" s="163"/>
      <c r="AT52" s="163"/>
      <c r="AU52" s="164"/>
      <c r="AV52" s="11"/>
      <c r="AW52" s="177"/>
      <c r="AX52" s="27"/>
      <c r="AY52" s="118"/>
      <c r="AZ52" s="31" t="s">
        <v>51</v>
      </c>
      <c r="BA52" s="119" t="str">
        <f>IF(M53&gt;0,IF(AND(BA51="",BB51="",BC51=""),"長机"&amp;M53&amp;"脚","、長机"&amp;M53&amp;"脚"),"")</f>
        <v/>
      </c>
      <c r="BB52" s="14" t="str">
        <f>IF(M54&gt;0,IF(AND(BA51="",BB51="",BC51="",BA52=""),"パイプ椅子"&amp;M54&amp;"脚","、パイプ椅子"&amp;M54&amp;"脚"),"")</f>
        <v/>
      </c>
      <c r="BC52" s="14" t="str">
        <f>IF(AM50&gt;0,IF(AND(BA51="",BB51="",BC51="",BA52="",BB52=""),"横幕（中）"&amp;AM50&amp;"組","、横幕（中）"&amp;AM50&amp;"組"),"")</f>
        <v/>
      </c>
      <c r="BD52" s="14" t="str">
        <f>IF(AM51&gt;0,IF(AND(BA51="",BB51="",BC51="",BA52="",BB52="",BC52=""),"横幕（大）"&amp;AM51&amp;"組","、横幕（大）"&amp;AM51&amp;"組"),"")</f>
        <v/>
      </c>
      <c r="BE52" s="14"/>
      <c r="BF52" s="11">
        <f t="shared" si="0"/>
        <v>44</v>
      </c>
    </row>
    <row r="53" spans="1:58" s="1" customFormat="1" ht="18" customHeight="1" thickTop="1" x14ac:dyDescent="0.15">
      <c r="A53" s="303"/>
      <c r="B53" s="465"/>
      <c r="C53" s="466"/>
      <c r="D53" s="467"/>
      <c r="E53" s="263" t="s">
        <v>52</v>
      </c>
      <c r="F53" s="264"/>
      <c r="G53" s="264"/>
      <c r="H53" s="264"/>
      <c r="I53" s="264"/>
      <c r="J53" s="264"/>
      <c r="K53" s="264"/>
      <c r="L53" s="264"/>
      <c r="M53" s="178"/>
      <c r="N53" s="178"/>
      <c r="O53" s="67" t="s">
        <v>53</v>
      </c>
      <c r="P53" s="187"/>
      <c r="Q53" s="188"/>
      <c r="R53" s="188"/>
      <c r="S53" s="188"/>
      <c r="T53" s="188"/>
      <c r="U53" s="188"/>
      <c r="V53" s="188"/>
      <c r="W53" s="188"/>
      <c r="X53" s="188"/>
      <c r="Y53" s="188"/>
      <c r="Z53" s="188"/>
      <c r="AA53" s="188"/>
      <c r="AB53" s="188"/>
      <c r="AC53" s="188"/>
      <c r="AD53" s="188"/>
      <c r="AE53" s="188"/>
      <c r="AF53" s="188"/>
      <c r="AG53" s="188"/>
      <c r="AH53" s="188"/>
      <c r="AI53" s="188"/>
      <c r="AJ53" s="188"/>
      <c r="AK53" s="188"/>
      <c r="AL53" s="188"/>
      <c r="AM53" s="188"/>
      <c r="AN53" s="188"/>
      <c r="AO53" s="188"/>
      <c r="AP53" s="188"/>
      <c r="AQ53" s="188"/>
      <c r="AR53" s="188"/>
      <c r="AS53" s="188"/>
      <c r="AT53" s="188"/>
      <c r="AU53" s="189"/>
      <c r="AV53" s="11"/>
      <c r="AW53" s="176"/>
      <c r="AX53" s="27"/>
      <c r="AY53" s="28"/>
      <c r="AZ53" s="28"/>
      <c r="BA53" s="14"/>
      <c r="BB53" s="14"/>
      <c r="BC53" s="14"/>
      <c r="BD53" s="14"/>
      <c r="BE53" s="14"/>
      <c r="BF53" s="11">
        <f t="shared" si="0"/>
        <v>45</v>
      </c>
    </row>
    <row r="54" spans="1:58" s="1" customFormat="1" ht="17.25" customHeight="1" thickBot="1" x14ac:dyDescent="0.2">
      <c r="A54" s="303"/>
      <c r="B54" s="468"/>
      <c r="C54" s="469"/>
      <c r="D54" s="470"/>
      <c r="E54" s="273" t="s">
        <v>54</v>
      </c>
      <c r="F54" s="274"/>
      <c r="G54" s="274"/>
      <c r="H54" s="274"/>
      <c r="I54" s="274"/>
      <c r="J54" s="274"/>
      <c r="K54" s="274"/>
      <c r="L54" s="274"/>
      <c r="M54" s="301"/>
      <c r="N54" s="301"/>
      <c r="O54" s="68" t="s">
        <v>53</v>
      </c>
      <c r="P54" s="190"/>
      <c r="Q54" s="191"/>
      <c r="R54" s="191"/>
      <c r="S54" s="191"/>
      <c r="T54" s="191"/>
      <c r="U54" s="191"/>
      <c r="V54" s="191"/>
      <c r="W54" s="191"/>
      <c r="X54" s="191"/>
      <c r="Y54" s="191"/>
      <c r="Z54" s="191"/>
      <c r="AA54" s="191"/>
      <c r="AB54" s="191"/>
      <c r="AC54" s="191"/>
      <c r="AD54" s="191"/>
      <c r="AE54" s="191"/>
      <c r="AF54" s="191"/>
      <c r="AG54" s="191"/>
      <c r="AH54" s="191"/>
      <c r="AI54" s="191"/>
      <c r="AJ54" s="191"/>
      <c r="AK54" s="191"/>
      <c r="AL54" s="191"/>
      <c r="AM54" s="191"/>
      <c r="AN54" s="191"/>
      <c r="AO54" s="191"/>
      <c r="AP54" s="191"/>
      <c r="AQ54" s="191"/>
      <c r="AR54" s="191"/>
      <c r="AS54" s="191"/>
      <c r="AT54" s="191"/>
      <c r="AU54" s="192"/>
      <c r="AV54" s="11"/>
      <c r="AW54" s="176"/>
      <c r="AX54" s="27"/>
      <c r="AY54" s="28"/>
      <c r="AZ54" s="28"/>
      <c r="BA54" s="14"/>
      <c r="BB54" s="14"/>
      <c r="BC54" s="14"/>
      <c r="BD54" s="14"/>
      <c r="BE54" s="14"/>
      <c r="BF54" s="11">
        <f t="shared" si="0"/>
        <v>46</v>
      </c>
    </row>
    <row r="55" spans="1:58" s="1" customFormat="1" ht="17.25" customHeight="1" thickTop="1" x14ac:dyDescent="0.15">
      <c r="A55" s="303"/>
      <c r="B55" s="295" t="s">
        <v>55</v>
      </c>
      <c r="C55" s="296"/>
      <c r="D55" s="297"/>
      <c r="E55" s="485" t="s">
        <v>42</v>
      </c>
      <c r="F55" s="486"/>
      <c r="G55" s="486"/>
      <c r="H55" s="486"/>
      <c r="I55" s="486"/>
      <c r="J55" s="486"/>
      <c r="K55" s="486"/>
      <c r="L55" s="486"/>
      <c r="M55" s="266"/>
      <c r="N55" s="266"/>
      <c r="O55" s="69" t="s">
        <v>43</v>
      </c>
      <c r="P55" s="70" t="s">
        <v>56</v>
      </c>
      <c r="Q55"/>
      <c r="R55"/>
      <c r="S55"/>
      <c r="T55"/>
      <c r="U55"/>
      <c r="V55"/>
      <c r="W55"/>
      <c r="X55"/>
      <c r="Y55"/>
      <c r="Z55"/>
      <c r="AA55"/>
      <c r="AB55"/>
      <c r="AC55"/>
      <c r="AD55"/>
      <c r="AE55"/>
      <c r="AF55"/>
      <c r="AG55"/>
      <c r="AH55"/>
      <c r="AI55"/>
      <c r="AJ55"/>
      <c r="AK55"/>
      <c r="AL55"/>
      <c r="AM55"/>
      <c r="AN55"/>
      <c r="AO55"/>
      <c r="AP55"/>
      <c r="AQ55"/>
      <c r="AR55"/>
      <c r="AS55"/>
      <c r="AT55"/>
      <c r="AU55" s="71"/>
      <c r="AV55" s="11"/>
      <c r="AW55" s="17" t="str">
        <f>BA55</f>
        <v/>
      </c>
      <c r="AX55" s="27"/>
      <c r="AY55" s="28"/>
      <c r="AZ55" s="28"/>
      <c r="BA55" s="14" t="str">
        <f>IF(AY49=TRUE,IF(SUM(M55:N59)&gt;0,"","【持込み資材】を入力してください。（必須）"),"")</f>
        <v/>
      </c>
      <c r="BB55" s="14"/>
      <c r="BC55" s="14"/>
      <c r="BD55" s="14"/>
      <c r="BE55" s="14"/>
      <c r="BF55" s="11">
        <f t="shared" si="0"/>
        <v>47</v>
      </c>
    </row>
    <row r="56" spans="1:58" s="1" customFormat="1" ht="17.25" customHeight="1" x14ac:dyDescent="0.15">
      <c r="A56" s="303"/>
      <c r="B56" s="295"/>
      <c r="C56" s="296"/>
      <c r="D56" s="297"/>
      <c r="E56" s="261" t="s">
        <v>47</v>
      </c>
      <c r="F56" s="262"/>
      <c r="G56" s="262"/>
      <c r="H56" s="262"/>
      <c r="I56" s="262"/>
      <c r="J56" s="262"/>
      <c r="K56" s="262"/>
      <c r="L56" s="262"/>
      <c r="M56" s="270"/>
      <c r="N56" s="270"/>
      <c r="O56" s="62" t="s">
        <v>43</v>
      </c>
      <c r="P56" s="181"/>
      <c r="Q56" s="182"/>
      <c r="R56" s="182"/>
      <c r="S56" s="182"/>
      <c r="T56" s="182"/>
      <c r="U56" s="182"/>
      <c r="V56" s="182"/>
      <c r="W56" s="182"/>
      <c r="X56" s="182"/>
      <c r="Y56" s="182"/>
      <c r="Z56" s="182"/>
      <c r="AA56" s="182"/>
      <c r="AB56" s="182"/>
      <c r="AC56" s="182"/>
      <c r="AD56" s="182"/>
      <c r="AE56" s="182"/>
      <c r="AF56" s="182"/>
      <c r="AG56" s="182"/>
      <c r="AH56" s="182"/>
      <c r="AI56" s="182"/>
      <c r="AJ56" s="182"/>
      <c r="AK56" s="182"/>
      <c r="AL56" s="182"/>
      <c r="AM56" s="182"/>
      <c r="AN56" s="182"/>
      <c r="AO56" s="182"/>
      <c r="AP56" s="182"/>
      <c r="AQ56" s="182"/>
      <c r="AR56" s="182"/>
      <c r="AS56" s="182"/>
      <c r="AT56" s="182"/>
      <c r="AU56" s="183"/>
      <c r="AV56" s="11"/>
      <c r="AW56" s="21"/>
      <c r="AX56" s="27"/>
      <c r="AY56" s="28"/>
      <c r="AZ56" s="28"/>
      <c r="BA56" s="14" t="str">
        <f>IF(M55&gt;0,"小テント"&amp;M55&amp;"張","")</f>
        <v/>
      </c>
      <c r="BB56" s="14" t="str">
        <f>IF(M56&gt;0,IF(BA56="","中テント"&amp;M56&amp;"張","、中テント"&amp;M56&amp;"張"),"")</f>
        <v/>
      </c>
      <c r="BC56" s="14" t="str">
        <f>IF(M57&gt;0,IF(AND(BA56="",BB56=""),"大テント"&amp;M57&amp;"張","、大テント"&amp;M57&amp;"張"),"")</f>
        <v/>
      </c>
      <c r="BD56" s="14" t="str">
        <f>IF(M58&gt;0,IF(AND(BA56="",BB56="",BC56=""),"その他テント（"&amp;F59&amp;"）"&amp;M58&amp;"張","、その他テント（"&amp;F59&amp;"）"&amp;M58&amp;"張"),"")</f>
        <v/>
      </c>
      <c r="BE56" s="14"/>
      <c r="BF56" s="11">
        <f t="shared" si="0"/>
        <v>48</v>
      </c>
    </row>
    <row r="57" spans="1:58" s="1" customFormat="1" ht="17.25" customHeight="1" x14ac:dyDescent="0.15">
      <c r="A57" s="303"/>
      <c r="B57" s="295"/>
      <c r="C57" s="296"/>
      <c r="D57" s="297"/>
      <c r="E57" s="261" t="s">
        <v>50</v>
      </c>
      <c r="F57" s="262"/>
      <c r="G57" s="262"/>
      <c r="H57" s="262"/>
      <c r="I57" s="262"/>
      <c r="J57" s="262"/>
      <c r="K57" s="262"/>
      <c r="L57" s="262"/>
      <c r="M57" s="270"/>
      <c r="N57" s="270"/>
      <c r="O57" s="62" t="s">
        <v>43</v>
      </c>
      <c r="P57" s="181"/>
      <c r="Q57" s="182"/>
      <c r="R57" s="182"/>
      <c r="S57" s="182"/>
      <c r="T57" s="182"/>
      <c r="U57" s="182"/>
      <c r="V57" s="182"/>
      <c r="W57" s="182"/>
      <c r="X57" s="182"/>
      <c r="Y57" s="182"/>
      <c r="Z57" s="182"/>
      <c r="AA57" s="182"/>
      <c r="AB57" s="182"/>
      <c r="AC57" s="182"/>
      <c r="AD57" s="182"/>
      <c r="AE57" s="182"/>
      <c r="AF57" s="182"/>
      <c r="AG57" s="182"/>
      <c r="AH57" s="182"/>
      <c r="AI57" s="182"/>
      <c r="AJ57" s="182"/>
      <c r="AK57" s="182"/>
      <c r="AL57" s="182"/>
      <c r="AM57" s="182"/>
      <c r="AN57" s="182"/>
      <c r="AO57" s="182"/>
      <c r="AP57" s="182"/>
      <c r="AQ57" s="182"/>
      <c r="AR57" s="182"/>
      <c r="AS57" s="182"/>
      <c r="AT57" s="182"/>
      <c r="AU57" s="183"/>
      <c r="AV57" s="11"/>
      <c r="AW57" s="22" t="str">
        <f>IF(AND(BA57="",BB57="",BC57=""),"","【"&amp;BA57&amp;BB57&amp;BC57&amp;"】を入力してください。（必須）")</f>
        <v/>
      </c>
      <c r="AX57" s="27"/>
      <c r="AY57" s="28"/>
      <c r="AZ57" s="28"/>
      <c r="BA57" s="14" t="str">
        <f>IF(M58&gt;0,IF(F59="","テントサイズ（大・中・小）",""),"")</f>
        <v/>
      </c>
      <c r="BB57" s="14" t="str">
        <f>IF(M58&gt;0,IF(K59="",IF(BA57="","テントの縦幅","、テントの縦幅"),""),"")</f>
        <v/>
      </c>
      <c r="BC57" s="14" t="str">
        <f>IF(M58&gt;0,IF(N59="",IF(AND(BA57="",BB57=""),"テントの横幅","、テントの横幅"),""),"")</f>
        <v/>
      </c>
      <c r="BD57" s="14"/>
      <c r="BE57" s="14"/>
      <c r="BF57" s="11">
        <f t="shared" si="0"/>
        <v>49</v>
      </c>
    </row>
    <row r="58" spans="1:58" s="1" customFormat="1" ht="18" customHeight="1" x14ac:dyDescent="0.15">
      <c r="A58" s="303"/>
      <c r="B58" s="295"/>
      <c r="C58" s="296"/>
      <c r="D58" s="297"/>
      <c r="E58" s="72" t="s">
        <v>57</v>
      </c>
      <c r="F58"/>
      <c r="G58"/>
      <c r="H58"/>
      <c r="I58"/>
      <c r="J58"/>
      <c r="K58"/>
      <c r="L58"/>
      <c r="M58" s="271"/>
      <c r="N58" s="271"/>
      <c r="O58" s="69" t="s">
        <v>43</v>
      </c>
      <c r="P58" s="181"/>
      <c r="Q58" s="182"/>
      <c r="R58" s="182"/>
      <c r="S58" s="182"/>
      <c r="T58" s="182"/>
      <c r="U58" s="182"/>
      <c r="V58" s="182"/>
      <c r="W58" s="182"/>
      <c r="X58" s="182"/>
      <c r="Y58" s="182"/>
      <c r="Z58" s="182"/>
      <c r="AA58" s="182"/>
      <c r="AB58" s="182"/>
      <c r="AC58" s="182"/>
      <c r="AD58" s="182"/>
      <c r="AE58" s="182"/>
      <c r="AF58" s="182"/>
      <c r="AG58" s="182"/>
      <c r="AH58" s="182"/>
      <c r="AI58" s="182"/>
      <c r="AJ58" s="182"/>
      <c r="AK58" s="182"/>
      <c r="AL58" s="182"/>
      <c r="AM58" s="182"/>
      <c r="AN58" s="182"/>
      <c r="AO58" s="182"/>
      <c r="AP58" s="182"/>
      <c r="AQ58" s="182"/>
      <c r="AR58" s="182"/>
      <c r="AS58" s="182"/>
      <c r="AT58" s="182"/>
      <c r="AU58" s="183"/>
      <c r="AV58" s="11"/>
      <c r="AW58" s="176" t="str">
        <f>IF(SUM(M55:N58)&gt;0,IF(AY49=TRUE,"※持込みテントは、"&amp;BA56&amp;BB56&amp;BC56&amp;BD56&amp;"です。",""),"")</f>
        <v/>
      </c>
      <c r="AX58" s="27"/>
      <c r="AY58" s="28"/>
      <c r="AZ58" s="28"/>
      <c r="BA58" s="14"/>
      <c r="BB58" s="14"/>
      <c r="BC58" s="14"/>
      <c r="BD58" s="14"/>
      <c r="BE58" s="14"/>
      <c r="BF58" s="11">
        <f t="shared" si="0"/>
        <v>50</v>
      </c>
    </row>
    <row r="59" spans="1:58" s="1" customFormat="1" ht="18" customHeight="1" thickBot="1" x14ac:dyDescent="0.2">
      <c r="A59" s="303"/>
      <c r="B59" s="298"/>
      <c r="C59" s="299"/>
      <c r="D59" s="300"/>
      <c r="E59" s="73" t="s">
        <v>58</v>
      </c>
      <c r="F59" s="450"/>
      <c r="G59" s="450"/>
      <c r="H59" s="450"/>
      <c r="I59" s="471" t="s">
        <v>59</v>
      </c>
      <c r="J59" s="471"/>
      <c r="K59" s="450"/>
      <c r="L59" s="450"/>
      <c r="M59" s="74" t="s">
        <v>60</v>
      </c>
      <c r="N59" s="145"/>
      <c r="O59" s="75" t="s">
        <v>61</v>
      </c>
      <c r="P59" s="184"/>
      <c r="Q59" s="185"/>
      <c r="R59" s="185"/>
      <c r="S59" s="185"/>
      <c r="T59" s="185"/>
      <c r="U59" s="185"/>
      <c r="V59" s="185"/>
      <c r="W59" s="185"/>
      <c r="X59" s="185"/>
      <c r="Y59" s="185"/>
      <c r="Z59" s="185"/>
      <c r="AA59" s="185"/>
      <c r="AB59" s="185"/>
      <c r="AC59" s="185"/>
      <c r="AD59" s="185"/>
      <c r="AE59" s="185"/>
      <c r="AF59" s="185"/>
      <c r="AG59" s="185"/>
      <c r="AH59" s="185"/>
      <c r="AI59" s="185"/>
      <c r="AJ59" s="185"/>
      <c r="AK59" s="185"/>
      <c r="AL59" s="185"/>
      <c r="AM59" s="185"/>
      <c r="AN59" s="185"/>
      <c r="AO59" s="185"/>
      <c r="AP59" s="185"/>
      <c r="AQ59" s="185"/>
      <c r="AR59" s="185"/>
      <c r="AS59" s="185"/>
      <c r="AT59" s="185"/>
      <c r="AU59" s="186"/>
      <c r="AV59" s="2"/>
      <c r="AW59" s="176"/>
      <c r="AX59" s="27"/>
      <c r="AY59" s="28"/>
      <c r="AZ59" s="28"/>
      <c r="BA59" s="14"/>
      <c r="BB59" s="14"/>
      <c r="BC59" s="14"/>
      <c r="BD59" s="14"/>
      <c r="BE59" s="14"/>
      <c r="BF59" s="11">
        <f>BF58+1</f>
        <v>51</v>
      </c>
    </row>
    <row r="60" spans="1:58" s="1" customFormat="1" ht="30" customHeight="1" thickBot="1" x14ac:dyDescent="0.2">
      <c r="A60" s="304"/>
      <c r="B60" s="168" t="s">
        <v>40</v>
      </c>
      <c r="C60" s="168"/>
      <c r="D60" s="168"/>
      <c r="E60" s="168"/>
      <c r="F60" s="168"/>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8"/>
      <c r="AE60" s="168"/>
      <c r="AF60" s="168"/>
      <c r="AG60" s="168"/>
      <c r="AH60" s="168"/>
      <c r="AI60" s="168"/>
      <c r="AJ60" s="168"/>
      <c r="AK60" s="168"/>
      <c r="AL60" s="168"/>
      <c r="AM60" s="168"/>
      <c r="AN60" s="168"/>
      <c r="AO60" s="168"/>
      <c r="AP60" s="168"/>
      <c r="AQ60" s="168"/>
      <c r="AR60" s="168"/>
      <c r="AS60" s="168"/>
      <c r="AT60" s="168"/>
      <c r="AU60" s="169"/>
      <c r="AV60" s="2"/>
      <c r="AW60" s="125"/>
      <c r="AX60" s="27"/>
      <c r="AY60" s="28"/>
      <c r="AZ60" s="28"/>
      <c r="BA60" s="14"/>
      <c r="BB60" s="14"/>
      <c r="BC60" s="14"/>
      <c r="BD60" s="14"/>
      <c r="BE60" s="14"/>
      <c r="BF60" s="11"/>
    </row>
    <row r="61" spans="1:58" s="1" customFormat="1" ht="30" customHeight="1" thickBot="1" x14ac:dyDescent="0.2">
      <c r="A61" s="403" t="s">
        <v>62</v>
      </c>
      <c r="B61" s="446" t="s">
        <v>158</v>
      </c>
      <c r="C61" s="447"/>
      <c r="D61" s="447"/>
      <c r="E61" s="153" t="s">
        <v>66</v>
      </c>
      <c r="F61" s="154"/>
      <c r="G61" s="154"/>
      <c r="H61" s="154"/>
      <c r="I61" s="143"/>
      <c r="J61" s="154"/>
      <c r="K61" s="154"/>
      <c r="L61" s="155"/>
      <c r="M61" s="461" t="s">
        <v>170</v>
      </c>
      <c r="N61" s="461"/>
      <c r="O61" s="461"/>
      <c r="P61" s="461"/>
      <c r="Q61" s="461"/>
      <c r="R61" s="461"/>
      <c r="S61" s="461"/>
      <c r="T61" s="461"/>
      <c r="U61" s="461"/>
      <c r="V61" s="461"/>
      <c r="W61" s="461"/>
      <c r="X61" s="461"/>
      <c r="Y61" s="461"/>
      <c r="Z61" s="461"/>
      <c r="AA61" s="461"/>
      <c r="AB61" s="461"/>
      <c r="AC61" s="461"/>
      <c r="AD61" s="156"/>
      <c r="AE61" s="156"/>
      <c r="AF61" s="156"/>
      <c r="AG61" s="156"/>
      <c r="AH61" s="156"/>
      <c r="AI61" s="156"/>
      <c r="AJ61" s="156"/>
      <c r="AK61" s="156"/>
      <c r="AL61" s="156"/>
      <c r="AM61" s="156"/>
      <c r="AN61" s="156"/>
      <c r="AO61" s="156"/>
      <c r="AP61" s="156"/>
      <c r="AQ61" s="156"/>
      <c r="AR61" s="156"/>
      <c r="AS61" s="156"/>
      <c r="AT61" s="156"/>
      <c r="AU61" s="126"/>
      <c r="AV61" s="2"/>
      <c r="AW61" s="125"/>
      <c r="AX61" s="27"/>
      <c r="AY61" s="28"/>
      <c r="AZ61" s="28"/>
      <c r="BA61" s="14"/>
      <c r="BB61" s="14"/>
      <c r="BC61" s="14"/>
      <c r="BD61" s="14"/>
      <c r="BE61" s="14"/>
      <c r="BF61" s="11"/>
    </row>
    <row r="62" spans="1:58" s="1" customFormat="1" ht="18" customHeight="1" x14ac:dyDescent="0.15">
      <c r="A62" s="256"/>
      <c r="B62" s="448"/>
      <c r="C62" s="449"/>
      <c r="D62" s="449"/>
      <c r="E62" s="489"/>
      <c r="F62" s="268"/>
      <c r="G62" s="268"/>
      <c r="H62" s="221" t="s">
        <v>63</v>
      </c>
      <c r="I62" s="221"/>
      <c r="J62" s="221"/>
      <c r="K62" s="221"/>
      <c r="L62" s="148"/>
      <c r="M62" s="148"/>
      <c r="N62" s="160" t="s">
        <v>182</v>
      </c>
      <c r="O62" s="160"/>
      <c r="P62" s="160"/>
      <c r="Q62" s="482"/>
      <c r="R62" s="482"/>
      <c r="S62" s="482"/>
      <c r="T62" s="482"/>
      <c r="U62" s="482"/>
      <c r="V62" s="482"/>
      <c r="W62" s="160" t="s">
        <v>183</v>
      </c>
      <c r="X62" s="160"/>
      <c r="Y62" s="160"/>
      <c r="Z62" s="160"/>
      <c r="AA62" s="160"/>
      <c r="AB62" s="160"/>
      <c r="AC62" s="160"/>
      <c r="AD62" s="160"/>
      <c r="AE62" s="160"/>
      <c r="AF62" s="160"/>
      <c r="AG62" s="160"/>
      <c r="AH62" s="160"/>
      <c r="AI62" s="160"/>
      <c r="AJ62" s="161"/>
      <c r="AK62" s="490" t="s">
        <v>174</v>
      </c>
      <c r="AL62" s="491"/>
      <c r="AM62" s="491"/>
      <c r="AN62" s="491"/>
      <c r="AO62" s="491"/>
      <c r="AP62" s="491"/>
      <c r="AQ62" s="491"/>
      <c r="AR62" s="491"/>
      <c r="AS62" s="491"/>
      <c r="AT62" s="491"/>
      <c r="AU62" s="492"/>
      <c r="AV62" s="11"/>
      <c r="AW62" s="17" t="str">
        <f>IF(BA62="",BB62,BA62)</f>
        <v>【電源利用の希望の有無】を選択してください。（必須）</v>
      </c>
      <c r="AX62" s="27" t="b">
        <v>0</v>
      </c>
      <c r="AY62" s="28" t="b">
        <v>0</v>
      </c>
      <c r="AZ62" s="28"/>
      <c r="BA62" s="14" t="str">
        <f>IF(OR(AX62=TRUE,AY62=TRUE),"","【電源利用の希望の有無】を選択してください。（必須）")</f>
        <v>【電源利用の希望の有無】を選択してください。（必須）</v>
      </c>
      <c r="BB62" s="14" t="str">
        <f>IF(AY62=TRUE,IF(P62&gt;0,"","【利用口数】を入力してください。（必須）"),"")</f>
        <v/>
      </c>
      <c r="BC62" s="14"/>
      <c r="BD62" s="14"/>
      <c r="BE62" s="14"/>
      <c r="BF62" s="11">
        <f>BF59+1</f>
        <v>52</v>
      </c>
    </row>
    <row r="63" spans="1:58" s="1" customFormat="1" ht="11.25" customHeight="1" x14ac:dyDescent="0.15">
      <c r="A63" s="256"/>
      <c r="B63" s="448"/>
      <c r="C63" s="449"/>
      <c r="D63" s="449"/>
      <c r="E63" s="428" t="s">
        <v>68</v>
      </c>
      <c r="F63" s="429"/>
      <c r="G63" s="432"/>
      <c r="H63" s="433"/>
      <c r="I63" s="433"/>
      <c r="J63" s="433"/>
      <c r="K63" s="433"/>
      <c r="L63" s="433"/>
      <c r="M63" s="434"/>
      <c r="N63" s="438"/>
      <c r="O63" s="433"/>
      <c r="P63" s="433"/>
      <c r="Q63" s="433"/>
      <c r="R63" s="433"/>
      <c r="S63" s="434"/>
      <c r="T63" s="433"/>
      <c r="U63" s="433"/>
      <c r="V63" s="433"/>
      <c r="W63" s="433"/>
      <c r="X63" s="433"/>
      <c r="Y63" s="433"/>
      <c r="Z63" s="433"/>
      <c r="AA63" s="433"/>
      <c r="AB63" s="433"/>
      <c r="AC63" s="434"/>
      <c r="AD63" s="76" t="s">
        <v>67</v>
      </c>
      <c r="AE63" s="77"/>
      <c r="AF63" s="77"/>
      <c r="AG63" s="77"/>
      <c r="AH63" s="78"/>
      <c r="AI63" s="77"/>
      <c r="AJ63" s="78"/>
      <c r="AK63" s="490"/>
      <c r="AL63" s="491"/>
      <c r="AM63" s="491"/>
      <c r="AN63" s="491"/>
      <c r="AO63" s="491"/>
      <c r="AP63" s="491"/>
      <c r="AQ63" s="491"/>
      <c r="AR63" s="491"/>
      <c r="AS63" s="491"/>
      <c r="AT63" s="491"/>
      <c r="AU63" s="493"/>
      <c r="AV63" s="11"/>
      <c r="AW63" s="17"/>
      <c r="AX63" s="27"/>
      <c r="AY63" s="28"/>
      <c r="AZ63" s="28"/>
      <c r="BA63" s="14"/>
      <c r="BB63" s="14"/>
      <c r="BC63" s="14"/>
      <c r="BD63" s="14"/>
      <c r="BE63" s="14"/>
      <c r="BF63" s="11">
        <f>BF62+1</f>
        <v>53</v>
      </c>
    </row>
    <row r="64" spans="1:58" s="1" customFormat="1" ht="28.5" customHeight="1" x14ac:dyDescent="0.15">
      <c r="A64" s="256"/>
      <c r="B64" s="448"/>
      <c r="C64" s="449"/>
      <c r="D64" s="449"/>
      <c r="E64" s="430"/>
      <c r="F64" s="431"/>
      <c r="G64" s="435"/>
      <c r="H64" s="436"/>
      <c r="I64" s="436"/>
      <c r="J64" s="436"/>
      <c r="K64" s="436"/>
      <c r="L64" s="436"/>
      <c r="M64" s="437"/>
      <c r="N64" s="435"/>
      <c r="O64" s="436"/>
      <c r="P64" s="436"/>
      <c r="Q64" s="436"/>
      <c r="R64" s="436"/>
      <c r="S64" s="437"/>
      <c r="T64" s="436"/>
      <c r="U64" s="436"/>
      <c r="V64" s="436"/>
      <c r="W64" s="436"/>
      <c r="X64" s="436"/>
      <c r="Y64" s="436"/>
      <c r="Z64" s="436"/>
      <c r="AA64" s="436"/>
      <c r="AB64" s="436"/>
      <c r="AC64" s="437"/>
      <c r="AD64" s="458" t="s">
        <v>157</v>
      </c>
      <c r="AE64" s="458"/>
      <c r="AF64" s="458"/>
      <c r="AG64" s="458"/>
      <c r="AH64" s="458"/>
      <c r="AI64" s="458"/>
      <c r="AJ64" s="458"/>
      <c r="AK64" s="490"/>
      <c r="AL64" s="491"/>
      <c r="AM64" s="491"/>
      <c r="AN64" s="491"/>
      <c r="AO64" s="491"/>
      <c r="AP64" s="491"/>
      <c r="AQ64" s="491"/>
      <c r="AR64" s="491"/>
      <c r="AS64" s="491"/>
      <c r="AT64" s="491"/>
      <c r="AU64" s="493"/>
      <c r="AV64" s="11"/>
      <c r="AW64" s="17" t="str">
        <f>BA64</f>
        <v/>
      </c>
      <c r="AX64" s="27"/>
      <c r="AY64" s="28"/>
      <c r="AZ64" s="28"/>
      <c r="BA64" s="14" t="str">
        <f>IF(AY62=TRUE,IF(G64="","【使用機材】を入力してください。（必須）",""),"")</f>
        <v/>
      </c>
      <c r="BB64" s="14" t="str">
        <f>IF(G64="","",IF(G65="",G64,""))</f>
        <v/>
      </c>
      <c r="BC64" s="14" t="str">
        <f>IF(N64="","",IF(N65="",IF(BB64="",N64,"、"&amp;N64),""))</f>
        <v/>
      </c>
      <c r="BD64" s="14" t="str">
        <f>IF(T64="","",IF(T65="",IF(AND(BB64="",BC64=""),T64,"、"&amp;T64),""))</f>
        <v/>
      </c>
      <c r="BE64" s="14"/>
      <c r="BF64" s="11">
        <f t="shared" si="0"/>
        <v>54</v>
      </c>
    </row>
    <row r="65" spans="1:58" s="1" customFormat="1" ht="28.5" customHeight="1" x14ac:dyDescent="0.15">
      <c r="A65" s="256"/>
      <c r="B65" s="448"/>
      <c r="C65" s="449"/>
      <c r="D65" s="449"/>
      <c r="E65" s="260" t="s">
        <v>69</v>
      </c>
      <c r="F65" s="208"/>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208" t="s">
        <v>70</v>
      </c>
      <c r="AE65" s="208"/>
      <c r="AF65" s="208"/>
      <c r="AG65" s="208"/>
      <c r="AH65" s="208"/>
      <c r="AI65" s="208"/>
      <c r="AJ65" s="208"/>
      <c r="AK65" s="490"/>
      <c r="AL65" s="491"/>
      <c r="AM65" s="491"/>
      <c r="AN65" s="491"/>
      <c r="AO65" s="491"/>
      <c r="AP65" s="491"/>
      <c r="AQ65" s="491"/>
      <c r="AR65" s="491"/>
      <c r="AS65" s="491"/>
      <c r="AT65" s="491"/>
      <c r="AU65" s="493"/>
      <c r="AV65" s="11"/>
      <c r="AW65" s="17" t="str">
        <f>IF(AND(BB64="",BC64="",BD64=""),"","【"&amp;BB64&amp;BC64&amp;BD64&amp;"の利用台数】を入力してください。（必須)")</f>
        <v/>
      </c>
      <c r="AX65" s="27"/>
      <c r="AY65" s="28"/>
      <c r="AZ65" s="28"/>
      <c r="BA65" s="14"/>
      <c r="BB65" s="120" t="str">
        <f>IF(G64="","",IF(G66="",G64,""))</f>
        <v/>
      </c>
      <c r="BC65" s="120" t="str">
        <f>IF(N64="","",IF(N66="",IF(BB65="",N64,"、"&amp;N64),""))</f>
        <v/>
      </c>
      <c r="BD65" s="120" t="str">
        <f>IF(T64="","",IF(T66="",IF(AND(BB65="",BC65=""),T64,"、"&amp;T64),""))</f>
        <v/>
      </c>
      <c r="BE65" s="14"/>
      <c r="BF65" s="11">
        <f t="shared" si="0"/>
        <v>55</v>
      </c>
    </row>
    <row r="66" spans="1:58" s="1" customFormat="1" ht="34.5" customHeight="1" x14ac:dyDescent="0.15">
      <c r="A66" s="256"/>
      <c r="B66" s="448"/>
      <c r="C66" s="449"/>
      <c r="D66" s="449"/>
      <c r="E66" s="487" t="s">
        <v>71</v>
      </c>
      <c r="F66" s="488"/>
      <c r="G66" s="269"/>
      <c r="H66" s="269"/>
      <c r="I66" s="269"/>
      <c r="J66" s="269"/>
      <c r="K66" s="269"/>
      <c r="L66" s="269"/>
      <c r="M66" s="269"/>
      <c r="N66" s="269"/>
      <c r="O66" s="269"/>
      <c r="P66" s="269"/>
      <c r="Q66" s="269"/>
      <c r="R66" s="269"/>
      <c r="S66" s="269"/>
      <c r="T66" s="269"/>
      <c r="U66" s="269"/>
      <c r="V66" s="269"/>
      <c r="W66" s="269"/>
      <c r="X66" s="269"/>
      <c r="Y66" s="269"/>
      <c r="Z66" s="269"/>
      <c r="AA66" s="269"/>
      <c r="AB66" s="269"/>
      <c r="AC66" s="269"/>
      <c r="AD66" s="498" t="s">
        <v>72</v>
      </c>
      <c r="AE66" s="498"/>
      <c r="AF66" s="498"/>
      <c r="AG66" s="498"/>
      <c r="AH66" s="498"/>
      <c r="AI66" s="498"/>
      <c r="AJ66" s="498"/>
      <c r="AK66" s="490"/>
      <c r="AL66" s="491"/>
      <c r="AM66" s="491"/>
      <c r="AN66" s="491"/>
      <c r="AO66" s="491"/>
      <c r="AP66" s="491"/>
      <c r="AQ66" s="491"/>
      <c r="AR66" s="491"/>
      <c r="AS66" s="491"/>
      <c r="AT66" s="491"/>
      <c r="AU66" s="493"/>
      <c r="AV66" s="11"/>
      <c r="AW66" s="17" t="str">
        <f>IF(AND(BB65="",BC65="",BD65=""),"","【"&amp;BB65&amp;BC65&amp;BD65&amp;"の１台当たりのワット数】を入力してください。（必須)")</f>
        <v/>
      </c>
      <c r="AX66" s="27"/>
      <c r="AY66" s="28"/>
      <c r="AZ66" s="28"/>
      <c r="BA66" s="14"/>
      <c r="BB66" s="14"/>
      <c r="BC66" s="14"/>
      <c r="BD66" s="14"/>
      <c r="BE66" s="14"/>
      <c r="BF66" s="11">
        <f t="shared" si="0"/>
        <v>56</v>
      </c>
    </row>
    <row r="67" spans="1:58" s="1" customFormat="1" ht="27.75" customHeight="1" x14ac:dyDescent="0.15">
      <c r="A67" s="256"/>
      <c r="B67" s="257" t="s">
        <v>73</v>
      </c>
      <c r="C67" s="258"/>
      <c r="D67" s="259"/>
      <c r="E67" s="311"/>
      <c r="F67" s="312"/>
      <c r="G67" s="210" t="s">
        <v>63</v>
      </c>
      <c r="H67" s="210"/>
      <c r="I67" s="210"/>
      <c r="J67" s="210"/>
      <c r="K67" s="272"/>
      <c r="L67" s="272"/>
      <c r="M67" s="272"/>
      <c r="N67" s="80"/>
      <c r="O67" s="81"/>
      <c r="P67" s="81"/>
      <c r="Q67" s="81"/>
      <c r="R67" s="81"/>
      <c r="S67" s="80"/>
      <c r="T67" s="80"/>
      <c r="U67" s="39"/>
      <c r="V67" s="39"/>
      <c r="W67" s="39"/>
      <c r="X67" s="39" ph="1"/>
      <c r="Y67" s="39" ph="1"/>
      <c r="Z67" s="39" ph="1"/>
      <c r="AA67" s="80"/>
      <c r="AB67" s="80"/>
      <c r="AC67" s="39"/>
      <c r="AD67" s="39"/>
      <c r="AE67" s="39"/>
      <c r="AF67" s="39" ph="1"/>
      <c r="AG67" s="39" ph="1"/>
      <c r="AH67" s="39" ph="1"/>
      <c r="AI67" s="80"/>
      <c r="AJ67" s="82"/>
      <c r="AK67" s="204" t="s">
        <v>150</v>
      </c>
      <c r="AL67" s="205"/>
      <c r="AM67" s="205"/>
      <c r="AN67" s="205"/>
      <c r="AO67" s="205"/>
      <c r="AP67" s="205"/>
      <c r="AQ67" s="205"/>
      <c r="AR67" s="205"/>
      <c r="AS67" s="205"/>
      <c r="AT67" s="205"/>
      <c r="AU67" s="206"/>
      <c r="AV67" s="11"/>
      <c r="AW67" s="17" t="str">
        <f>BA67</f>
        <v>【水道利用の希望の有無】を選択してください。（必須）</v>
      </c>
      <c r="AX67" s="27" t="b">
        <v>0</v>
      </c>
      <c r="AY67" s="28" t="b">
        <v>0</v>
      </c>
      <c r="AZ67" s="28"/>
      <c r="BA67" s="14" t="str">
        <f>IF(OR(AX67=TRUE,AY67=TRUE),"","【水道利用の希望の有無】を選択してください。（必須）")</f>
        <v>【水道利用の希望の有無】を選択してください。（必須）</v>
      </c>
      <c r="BB67" s="14"/>
      <c r="BC67" s="14"/>
      <c r="BD67" s="14"/>
      <c r="BE67" s="14"/>
      <c r="BF67" s="11">
        <f t="shared" si="0"/>
        <v>57</v>
      </c>
    </row>
    <row r="68" spans="1:58" s="1" customFormat="1" ht="27.75" customHeight="1" thickBot="1" x14ac:dyDescent="0.2">
      <c r="A68" s="404"/>
      <c r="B68" s="217" t="s">
        <v>74</v>
      </c>
      <c r="C68" s="218"/>
      <c r="D68" s="219"/>
      <c r="E68" s="215" t="s">
        <v>75</v>
      </c>
      <c r="F68" s="216"/>
      <c r="G68" s="501" t="s">
        <v>25</v>
      </c>
      <c r="H68" s="501"/>
      <c r="I68" s="501"/>
      <c r="J68" s="501"/>
      <c r="K68" s="175"/>
      <c r="L68" s="175"/>
      <c r="M68" s="175"/>
      <c r="N68" s="173" t="s">
        <v>184</v>
      </c>
      <c r="O68" s="173"/>
      <c r="P68" s="173"/>
      <c r="Q68" s="173"/>
      <c r="R68" s="173"/>
      <c r="S68" s="173"/>
      <c r="T68" s="173"/>
      <c r="U68" s="173"/>
      <c r="V68" s="173"/>
      <c r="W68" s="173"/>
      <c r="X68" s="173"/>
      <c r="Y68" s="173"/>
      <c r="Z68" s="173"/>
      <c r="AA68" s="173"/>
      <c r="AB68" s="173"/>
      <c r="AC68" s="173"/>
      <c r="AD68" s="173"/>
      <c r="AE68" s="173"/>
      <c r="AF68" s="173"/>
      <c r="AG68" s="173"/>
      <c r="AH68" s="173"/>
      <c r="AI68" s="173"/>
      <c r="AJ68" s="174"/>
      <c r="AK68" s="207"/>
      <c r="AL68" s="168"/>
      <c r="AM68" s="168"/>
      <c r="AN68" s="168"/>
      <c r="AO68" s="168"/>
      <c r="AP68" s="168"/>
      <c r="AQ68" s="168"/>
      <c r="AR68" s="168"/>
      <c r="AS68" s="168"/>
      <c r="AT68" s="168"/>
      <c r="AU68" s="169"/>
      <c r="AV68" s="11"/>
      <c r="AW68" s="17" t="str">
        <f>BA68</f>
        <v>【火気使用の有無】を選択してください。（必須）</v>
      </c>
      <c r="AX68" s="27" t="b">
        <v>0</v>
      </c>
      <c r="AY68" s="28" t="b">
        <v>0</v>
      </c>
      <c r="AZ68" s="28"/>
      <c r="BA68" s="14" t="str">
        <f>IF(OR(AX68=TRUE,AY68=TRUE),"","【火気使用の有無】を選択してください。（必須）")</f>
        <v>【火気使用の有無】を選択してください。（必須）</v>
      </c>
      <c r="BB68" s="14"/>
      <c r="BC68" s="14"/>
      <c r="BD68" s="14"/>
      <c r="BE68" s="14"/>
      <c r="BF68" s="11">
        <f t="shared" si="0"/>
        <v>58</v>
      </c>
    </row>
    <row r="69" spans="1:58" ht="18" customHeight="1" x14ac:dyDescent="0.15">
      <c r="A69" s="302" t="s">
        <v>179</v>
      </c>
      <c r="B69" s="195" t="s">
        <v>151</v>
      </c>
      <c r="C69" s="196"/>
      <c r="D69" s="197"/>
      <c r="E69" s="201" t="s">
        <v>152</v>
      </c>
      <c r="F69" s="202"/>
      <c r="G69" s="202"/>
      <c r="H69" s="202"/>
      <c r="I69" s="202"/>
      <c r="J69" s="202"/>
      <c r="K69" s="202"/>
      <c r="L69" s="203"/>
      <c r="M69" s="146"/>
      <c r="N69" s="146"/>
      <c r="O69" s="146"/>
      <c r="P69" s="146"/>
      <c r="Q69" s="146"/>
      <c r="R69" s="146"/>
      <c r="S69" s="146"/>
      <c r="T69" s="146"/>
      <c r="U69" s="146"/>
      <c r="V69" s="146"/>
      <c r="W69" s="146"/>
      <c r="X69" s="146"/>
      <c r="Y69" s="146"/>
      <c r="Z69" s="146"/>
      <c r="AA69" s="146"/>
      <c r="AB69" s="146"/>
      <c r="AC69" s="146"/>
      <c r="AD69" s="146"/>
      <c r="AE69" s="146"/>
      <c r="AF69" s="146"/>
      <c r="AG69" s="146"/>
      <c r="AH69" s="146"/>
      <c r="AI69" s="146"/>
      <c r="AJ69" s="146"/>
      <c r="AK69" s="146"/>
      <c r="AL69" s="146"/>
      <c r="AM69" s="146"/>
      <c r="AN69" s="146"/>
      <c r="AO69" s="146"/>
      <c r="AP69" s="146"/>
      <c r="AQ69" s="146"/>
      <c r="AR69" s="146"/>
      <c r="AS69" s="146"/>
      <c r="AT69" s="146"/>
      <c r="AU69" s="147"/>
      <c r="AV69" s="11"/>
      <c r="AW69" s="17" t="str">
        <f>BA69</f>
        <v/>
      </c>
      <c r="AX69" s="27" t="b">
        <v>0</v>
      </c>
      <c r="AY69" s="28" t="b">
        <v>1</v>
      </c>
      <c r="AZ69" s="28"/>
      <c r="BA69" s="14" t="str">
        <f>IF(OR(AX69=TRUE,AY69=TRUE),"","【搬入・搬出方法】を選択してください。（必須）")</f>
        <v/>
      </c>
      <c r="BB69" s="14"/>
      <c r="BC69" s="14"/>
      <c r="BD69" s="14"/>
      <c r="BE69" s="14"/>
      <c r="BF69" s="11">
        <f t="shared" si="0"/>
        <v>59</v>
      </c>
    </row>
    <row r="70" spans="1:58" ht="18" customHeight="1" x14ac:dyDescent="0.15">
      <c r="A70" s="303"/>
      <c r="B70" s="198"/>
      <c r="C70" s="199"/>
      <c r="D70" s="200"/>
      <c r="E70" s="209" t="s">
        <v>153</v>
      </c>
      <c r="F70" s="210"/>
      <c r="G70" s="210"/>
      <c r="H70" s="210"/>
      <c r="I70" s="210"/>
      <c r="J70" s="210"/>
      <c r="K70" s="210"/>
      <c r="L70" s="211"/>
      <c r="M70" s="130"/>
      <c r="N70" s="130"/>
      <c r="O70" s="130"/>
      <c r="P70" s="130"/>
      <c r="Q70" s="130"/>
      <c r="R70" s="130"/>
      <c r="S70" s="130"/>
      <c r="T70" s="130"/>
      <c r="U70" s="130"/>
      <c r="V70" s="130"/>
      <c r="W70" s="130"/>
      <c r="X70" s="130"/>
      <c r="Y70" s="130"/>
      <c r="Z70" s="130"/>
      <c r="AA70" s="130"/>
      <c r="AB70" s="130"/>
      <c r="AC70" s="130"/>
      <c r="AD70" s="130"/>
      <c r="AE70" s="130"/>
      <c r="AF70" s="130"/>
      <c r="AG70" s="130"/>
      <c r="AH70" s="130"/>
      <c r="AI70" s="130"/>
      <c r="AJ70" s="130"/>
      <c r="AK70" s="130"/>
      <c r="AL70" s="130"/>
      <c r="AM70" s="130"/>
      <c r="AN70" s="130"/>
      <c r="AO70" s="130"/>
      <c r="AP70" s="130"/>
      <c r="AQ70" s="130"/>
      <c r="AR70" s="130"/>
      <c r="AS70" s="130"/>
      <c r="AT70" s="130"/>
      <c r="AU70" s="131"/>
      <c r="AV70" s="11"/>
      <c r="AW70" s="17"/>
      <c r="AX70" s="27"/>
      <c r="AY70" s="28"/>
      <c r="AZ70" s="28"/>
      <c r="BA70" s="14"/>
      <c r="BB70" s="14"/>
      <c r="BC70" s="14"/>
      <c r="BD70" s="14"/>
      <c r="BE70" s="14"/>
      <c r="BF70" s="11"/>
    </row>
    <row r="71" spans="1:58" ht="18" customHeight="1" x14ac:dyDescent="0.15">
      <c r="A71" s="303"/>
      <c r="B71" s="459" t="s">
        <v>154</v>
      </c>
      <c r="C71" s="338"/>
      <c r="D71" s="460"/>
      <c r="E71" s="209" t="s">
        <v>155</v>
      </c>
      <c r="F71" s="210"/>
      <c r="G71" s="210"/>
      <c r="H71" s="210"/>
      <c r="I71" s="210"/>
      <c r="J71" s="210"/>
      <c r="K71" s="210"/>
      <c r="L71" s="211"/>
      <c r="M71" s="130"/>
      <c r="N71" s="130"/>
      <c r="O71" s="130"/>
      <c r="P71" s="130"/>
      <c r="Q71" s="130"/>
      <c r="R71" s="130"/>
      <c r="S71" s="130"/>
      <c r="T71" s="130"/>
      <c r="U71" s="130"/>
      <c r="V71" s="130"/>
      <c r="W71" s="130"/>
      <c r="X71" s="130"/>
      <c r="Y71" s="130"/>
      <c r="Z71" s="130"/>
      <c r="AA71" s="130"/>
      <c r="AB71" s="130"/>
      <c r="AC71" s="130"/>
      <c r="AD71" s="130"/>
      <c r="AE71" s="130"/>
      <c r="AF71" s="130"/>
      <c r="AG71" s="130"/>
      <c r="AH71" s="130"/>
      <c r="AI71" s="130"/>
      <c r="AJ71" s="130"/>
      <c r="AK71" s="130"/>
      <c r="AL71" s="130"/>
      <c r="AM71" s="130"/>
      <c r="AN71" s="130"/>
      <c r="AO71" s="130"/>
      <c r="AP71" s="130"/>
      <c r="AQ71" s="130"/>
      <c r="AR71" s="130"/>
      <c r="AS71" s="130"/>
      <c r="AT71" s="130"/>
      <c r="AU71" s="131"/>
      <c r="AV71" s="11"/>
      <c r="AW71" s="17"/>
      <c r="AX71" s="27"/>
      <c r="AY71" s="28"/>
      <c r="AZ71" s="28"/>
      <c r="BA71" s="14"/>
      <c r="BB71" s="14"/>
      <c r="BC71" s="14"/>
      <c r="BD71" s="14"/>
      <c r="BE71" s="14"/>
      <c r="BF71" s="11"/>
    </row>
    <row r="72" spans="1:58" ht="18" customHeight="1" x14ac:dyDescent="0.15">
      <c r="A72" s="303"/>
      <c r="B72" s="198"/>
      <c r="C72" s="199"/>
      <c r="D72" s="200"/>
      <c r="E72" s="209" t="s">
        <v>156</v>
      </c>
      <c r="F72" s="210"/>
      <c r="G72" s="210"/>
      <c r="H72" s="210"/>
      <c r="I72" s="210"/>
      <c r="J72" s="210"/>
      <c r="K72" s="210"/>
      <c r="L72" s="211"/>
      <c r="M72" s="146"/>
      <c r="N72" s="146"/>
      <c r="O72" s="146"/>
      <c r="P72" s="146"/>
      <c r="Q72" s="146"/>
      <c r="R72" s="146"/>
      <c r="S72" s="146"/>
      <c r="T72" s="146"/>
      <c r="U72" s="146"/>
      <c r="V72" s="146"/>
      <c r="W72" s="146"/>
      <c r="X72" s="146"/>
      <c r="Y72" s="146"/>
      <c r="Z72" s="146"/>
      <c r="AA72" s="146"/>
      <c r="AB72" s="146"/>
      <c r="AC72" s="146"/>
      <c r="AD72" s="146"/>
      <c r="AE72" s="146"/>
      <c r="AF72" s="146"/>
      <c r="AG72" s="146"/>
      <c r="AH72" s="146"/>
      <c r="AI72" s="146"/>
      <c r="AJ72" s="146"/>
      <c r="AK72" s="146"/>
      <c r="AL72" s="146"/>
      <c r="AM72" s="146"/>
      <c r="AN72" s="146"/>
      <c r="AO72" s="146"/>
      <c r="AP72" s="146"/>
      <c r="AQ72" s="146"/>
      <c r="AR72" s="146"/>
      <c r="AS72" s="146"/>
      <c r="AT72" s="146"/>
      <c r="AU72" s="147"/>
      <c r="AV72" s="11"/>
      <c r="AW72" s="17"/>
      <c r="AX72" s="27"/>
      <c r="AY72" s="28"/>
      <c r="AZ72" s="28"/>
      <c r="BA72" s="14"/>
      <c r="BB72" s="14"/>
      <c r="BC72" s="14"/>
      <c r="BD72" s="14"/>
      <c r="BE72" s="14"/>
      <c r="BF72" s="11">
        <f>BF69+1</f>
        <v>60</v>
      </c>
    </row>
    <row r="73" spans="1:58" ht="20.25" customHeight="1" x14ac:dyDescent="0.15">
      <c r="A73" s="303"/>
      <c r="B73" s="165" t="s">
        <v>159</v>
      </c>
      <c r="C73" s="166"/>
      <c r="D73" s="166"/>
      <c r="E73" s="166"/>
      <c r="F73" s="166"/>
      <c r="G73" s="166"/>
      <c r="H73" s="166"/>
      <c r="I73" s="166"/>
      <c r="J73" s="166"/>
      <c r="K73" s="166"/>
      <c r="L73" s="166"/>
      <c r="M73" s="166"/>
      <c r="N73" s="166"/>
      <c r="O73" s="166"/>
      <c r="P73" s="166"/>
      <c r="Q73" s="166"/>
      <c r="R73" s="166"/>
      <c r="S73" s="166"/>
      <c r="T73" s="166"/>
      <c r="U73" s="166"/>
      <c r="V73" s="166"/>
      <c r="W73" s="166"/>
      <c r="X73" s="166"/>
      <c r="Y73" s="166"/>
      <c r="Z73" s="166"/>
      <c r="AA73" s="166"/>
      <c r="AB73" s="166"/>
      <c r="AC73" s="166"/>
      <c r="AD73" s="166"/>
      <c r="AE73" s="166"/>
      <c r="AF73" s="166"/>
      <c r="AG73" s="166"/>
      <c r="AH73" s="166"/>
      <c r="AI73" s="166"/>
      <c r="AJ73" s="166"/>
      <c r="AK73" s="166"/>
      <c r="AL73" s="166"/>
      <c r="AM73" s="166"/>
      <c r="AN73" s="166"/>
      <c r="AO73" s="166"/>
      <c r="AP73" s="166"/>
      <c r="AQ73" s="166"/>
      <c r="AR73" s="166"/>
      <c r="AS73" s="166"/>
      <c r="AT73" s="166"/>
      <c r="AU73" s="167"/>
      <c r="AV73" s="11"/>
      <c r="AW73" s="17"/>
      <c r="AX73" s="27"/>
      <c r="AY73" s="28"/>
      <c r="AZ73" s="28"/>
      <c r="BA73" s="14"/>
      <c r="BB73" s="14"/>
      <c r="BC73" s="14"/>
      <c r="BD73" s="14"/>
      <c r="BE73" s="14"/>
      <c r="BF73" s="11">
        <f t="shared" ref="BF73:BF81" si="1">BF72+1</f>
        <v>61</v>
      </c>
    </row>
    <row r="74" spans="1:58" ht="35.25" customHeight="1" x14ac:dyDescent="0.15">
      <c r="A74" s="303"/>
      <c r="B74" s="425" t="s">
        <v>76</v>
      </c>
      <c r="C74" s="426"/>
      <c r="D74" s="391"/>
      <c r="E74" s="391"/>
      <c r="F74" s="391"/>
      <c r="G74" s="391"/>
      <c r="H74" s="391"/>
      <c r="I74" s="391"/>
      <c r="J74" s="392" t="s">
        <v>77</v>
      </c>
      <c r="K74" s="393"/>
      <c r="L74" s="393"/>
      <c r="M74" s="393"/>
      <c r="N74" s="394"/>
      <c r="O74" s="394"/>
      <c r="P74" s="394"/>
      <c r="Q74" s="394"/>
      <c r="R74" s="394"/>
      <c r="S74" s="394"/>
      <c r="T74" s="394"/>
      <c r="U74" s="395"/>
      <c r="V74" s="396" t="s">
        <v>79</v>
      </c>
      <c r="W74" s="397"/>
      <c r="X74" s="397"/>
      <c r="Y74" s="397"/>
      <c r="Z74" s="397"/>
      <c r="AA74" s="397"/>
      <c r="AB74" s="397"/>
      <c r="AC74" s="397"/>
      <c r="AD74" s="397"/>
      <c r="AE74" s="397"/>
      <c r="AF74" s="397"/>
      <c r="AG74" s="397"/>
      <c r="AH74" s="397"/>
      <c r="AI74" s="397"/>
      <c r="AJ74" s="397"/>
      <c r="AK74" s="397"/>
      <c r="AL74" s="455"/>
      <c r="AM74" s="455"/>
      <c r="AN74" s="455"/>
      <c r="AO74" s="455"/>
      <c r="AP74" s="455"/>
      <c r="AQ74" s="455"/>
      <c r="AR74" s="455"/>
      <c r="AS74" s="455"/>
      <c r="AT74" s="455"/>
      <c r="AU74" s="456"/>
      <c r="AV74" s="11"/>
      <c r="AW74" s="17" t="str">
        <f>IF(BA74="",IF(AX74=TRUE,BB74,IF(AND(BC74="",BD74="",BE74=""),"","搬入・搬出車両の【"&amp;BC74&amp;BD74&amp;BE74&amp;"】を入力してください。（必須）")),BA74)</f>
        <v/>
      </c>
      <c r="AX74" s="27" t="b">
        <v>0</v>
      </c>
      <c r="AY74" s="28" t="b">
        <v>0</v>
      </c>
      <c r="AZ74" s="28"/>
      <c r="BA74" s="14" t="str">
        <f>IF(AX69=TRUE,IF(AND(AX74=FALSE,AY74=FALSE),"【レンタカーの有無】を選択してください。（必須）",""),"")</f>
        <v/>
      </c>
      <c r="BB74" s="14" t="str">
        <f>IF(AX74=TRUE,"※車種、車番が確定次第速やかに報告願います。","")</f>
        <v/>
      </c>
      <c r="BC74" s="14" t="str">
        <f>IF(AY74=TRUE,IF(R74="","メーカー名",""),"")</f>
        <v/>
      </c>
      <c r="BD74" s="14" t="str">
        <f>IF(AY74=TRUE,IF(AL74="",IF(BC74="","車名","、車名"),""),"")</f>
        <v/>
      </c>
      <c r="BE74" s="14" t="str">
        <f>IF(AY74=TRUE,IF(AH75="",IF(AND(BC74="",BD74=""),"車番","、車番"),""),"")</f>
        <v/>
      </c>
      <c r="BF74" s="11">
        <f t="shared" si="1"/>
        <v>62</v>
      </c>
    </row>
    <row r="75" spans="1:58" ht="17.25" customHeight="1" x14ac:dyDescent="0.15">
      <c r="A75" s="303"/>
      <c r="B75" s="388" t="s">
        <v>78</v>
      </c>
      <c r="C75" s="389"/>
      <c r="D75" s="389"/>
      <c r="E75" s="389"/>
      <c r="F75" s="389"/>
      <c r="G75" s="389"/>
      <c r="H75" s="389"/>
      <c r="I75" s="389"/>
      <c r="J75" s="389"/>
      <c r="K75" s="389"/>
      <c r="L75" s="389"/>
      <c r="M75" s="389"/>
      <c r="N75" s="389"/>
      <c r="O75" s="389"/>
      <c r="P75" s="389"/>
      <c r="Q75" s="389"/>
      <c r="R75" s="389"/>
      <c r="S75" s="389"/>
      <c r="T75" s="389"/>
      <c r="U75" s="389"/>
      <c r="V75" s="389"/>
      <c r="W75" s="389"/>
      <c r="X75" s="389"/>
      <c r="Y75" s="389"/>
      <c r="Z75" s="389"/>
      <c r="AA75" s="389"/>
      <c r="AB75" s="389"/>
      <c r="AC75" s="389"/>
      <c r="AD75" s="389"/>
      <c r="AE75" s="389"/>
      <c r="AF75" s="389"/>
      <c r="AG75" s="389"/>
      <c r="AH75" s="389"/>
      <c r="AI75" s="389"/>
      <c r="AJ75" s="389"/>
      <c r="AK75" s="389"/>
      <c r="AL75" s="389"/>
      <c r="AM75" s="389"/>
      <c r="AN75" s="389"/>
      <c r="AO75" s="389"/>
      <c r="AP75" s="389"/>
      <c r="AQ75" s="389"/>
      <c r="AR75" s="389"/>
      <c r="AS75" s="389"/>
      <c r="AT75" s="389"/>
      <c r="AU75" s="390"/>
      <c r="AV75" s="11"/>
      <c r="AW75" s="17"/>
      <c r="AX75" s="27"/>
      <c r="AY75" s="28"/>
      <c r="AZ75" s="28"/>
      <c r="BA75" s="14"/>
      <c r="BB75" s="14"/>
      <c r="BC75" s="14"/>
      <c r="BD75" s="14"/>
      <c r="BE75" s="14"/>
      <c r="BF75" s="11">
        <f t="shared" si="1"/>
        <v>63</v>
      </c>
    </row>
    <row r="76" spans="1:58" ht="12.75" customHeight="1" x14ac:dyDescent="0.15">
      <c r="A76" s="303"/>
      <c r="B76" s="327" t="s">
        <v>80</v>
      </c>
      <c r="C76" s="328"/>
      <c r="D76" s="328"/>
      <c r="E76" s="328"/>
      <c r="F76" s="328"/>
      <c r="G76" s="328"/>
      <c r="H76" s="328"/>
      <c r="I76" s="328"/>
      <c r="J76" s="328"/>
      <c r="K76" s="328"/>
      <c r="L76" s="328"/>
      <c r="M76" s="328"/>
      <c r="N76" s="328"/>
      <c r="O76" s="328"/>
      <c r="P76" s="328"/>
      <c r="Q76" s="328"/>
      <c r="R76" s="328"/>
      <c r="S76" s="328"/>
      <c r="T76" s="328"/>
      <c r="U76" s="328"/>
      <c r="V76" s="328"/>
      <c r="W76" s="328"/>
      <c r="X76" s="328"/>
      <c r="Y76" s="328"/>
      <c r="Z76" s="328"/>
      <c r="AA76" s="328"/>
      <c r="AB76" s="328"/>
      <c r="AC76" s="328"/>
      <c r="AD76" s="328"/>
      <c r="AE76" s="328"/>
      <c r="AF76" s="328"/>
      <c r="AG76" s="328"/>
      <c r="AH76" s="328"/>
      <c r="AI76" s="328"/>
      <c r="AJ76" s="328"/>
      <c r="AK76" s="328"/>
      <c r="AL76" s="328"/>
      <c r="AM76" s="328"/>
      <c r="AN76" s="328"/>
      <c r="AO76" s="328"/>
      <c r="AP76" s="328"/>
      <c r="AQ76" s="328"/>
      <c r="AR76" s="328"/>
      <c r="AS76" s="328"/>
      <c r="AT76" s="328"/>
      <c r="AU76" s="451"/>
      <c r="AV76" s="11"/>
      <c r="AW76" s="17"/>
      <c r="AX76" s="27"/>
      <c r="AY76" s="28"/>
      <c r="AZ76" s="28"/>
      <c r="BA76" s="14"/>
      <c r="BB76" s="14"/>
      <c r="BC76" s="14"/>
      <c r="BD76" s="14"/>
      <c r="BE76" s="14"/>
      <c r="BF76" s="11">
        <f t="shared" si="1"/>
        <v>64</v>
      </c>
    </row>
    <row r="77" spans="1:58" ht="37.5" customHeight="1" thickBot="1" x14ac:dyDescent="0.2">
      <c r="A77" s="303"/>
      <c r="B77" s="452"/>
      <c r="C77" s="453"/>
      <c r="D77" s="453"/>
      <c r="E77" s="453"/>
      <c r="F77" s="453"/>
      <c r="G77" s="453"/>
      <c r="H77" s="453"/>
      <c r="I77" s="453"/>
      <c r="J77" s="453"/>
      <c r="K77" s="453"/>
      <c r="L77" s="453"/>
      <c r="M77" s="453"/>
      <c r="N77" s="453"/>
      <c r="O77" s="453"/>
      <c r="P77" s="453"/>
      <c r="Q77" s="453"/>
      <c r="R77" s="453"/>
      <c r="S77" s="453"/>
      <c r="T77" s="453"/>
      <c r="U77" s="453"/>
      <c r="V77" s="453"/>
      <c r="W77" s="453"/>
      <c r="X77" s="453"/>
      <c r="Y77" s="453"/>
      <c r="Z77" s="453"/>
      <c r="AA77" s="453"/>
      <c r="AB77" s="453"/>
      <c r="AC77" s="453"/>
      <c r="AD77" s="453"/>
      <c r="AE77" s="453"/>
      <c r="AF77" s="453"/>
      <c r="AG77" s="453"/>
      <c r="AH77" s="453"/>
      <c r="AI77" s="453"/>
      <c r="AJ77" s="453"/>
      <c r="AK77" s="453"/>
      <c r="AL77" s="453"/>
      <c r="AM77" s="453"/>
      <c r="AN77" s="453"/>
      <c r="AO77" s="453"/>
      <c r="AP77" s="453"/>
      <c r="AQ77" s="453"/>
      <c r="AR77" s="453"/>
      <c r="AS77" s="453"/>
      <c r="AT77" s="453"/>
      <c r="AU77" s="454"/>
      <c r="AV77" s="11"/>
      <c r="AW77" s="17"/>
      <c r="AX77" s="27"/>
      <c r="AY77" s="28"/>
      <c r="AZ77" s="28"/>
      <c r="BA77" s="14"/>
      <c r="BB77" s="14"/>
      <c r="BC77" s="14"/>
      <c r="BD77" s="14"/>
      <c r="BE77" s="14"/>
      <c r="BF77" s="11">
        <f t="shared" si="1"/>
        <v>65</v>
      </c>
    </row>
    <row r="78" spans="1:58" ht="18" hidden="1" customHeight="1" x14ac:dyDescent="0.15">
      <c r="A78" s="303"/>
      <c r="B78" s="425" t="s">
        <v>81</v>
      </c>
      <c r="C78" s="426"/>
      <c r="D78" s="427"/>
      <c r="E78" s="386"/>
      <c r="F78" s="387"/>
      <c r="G78" s="387"/>
      <c r="H78" s="387"/>
      <c r="I78" s="387"/>
      <c r="J78" s="387"/>
      <c r="K78" s="387"/>
      <c r="L78" s="387"/>
      <c r="M78" s="144" t="s">
        <v>63</v>
      </c>
      <c r="N78" s="387"/>
      <c r="O78" s="387"/>
      <c r="P78" s="387"/>
      <c r="Q78" s="387"/>
      <c r="R78" s="387"/>
      <c r="S78" s="387"/>
      <c r="T78" s="387"/>
      <c r="U78" s="387"/>
      <c r="V78" s="423"/>
      <c r="W78" s="423"/>
      <c r="X78" s="423"/>
      <c r="Y78" s="423"/>
      <c r="Z78" s="423"/>
      <c r="AA78" s="423"/>
      <c r="AB78" s="423"/>
      <c r="AC78" s="423"/>
      <c r="AD78" s="423"/>
      <c r="AE78" s="423"/>
      <c r="AF78" s="423"/>
      <c r="AG78" s="423"/>
      <c r="AH78" s="423"/>
      <c r="AI78" s="423"/>
      <c r="AJ78" s="423"/>
      <c r="AK78" s="423"/>
      <c r="AL78" s="423"/>
      <c r="AM78" s="423"/>
      <c r="AN78" s="423"/>
      <c r="AO78" s="423"/>
      <c r="AP78" s="423"/>
      <c r="AQ78" s="423"/>
      <c r="AR78" s="423"/>
      <c r="AS78" s="423"/>
      <c r="AT78" s="423"/>
      <c r="AU78" s="424"/>
      <c r="AV78" s="11"/>
      <c r="AW78" s="17" t="str">
        <f>BA78</f>
        <v>【搬入日】を選択してください。（必須）</v>
      </c>
      <c r="AX78" s="27" t="b">
        <v>0</v>
      </c>
      <c r="AY78" s="28" t="b">
        <v>0</v>
      </c>
      <c r="AZ78" s="28"/>
      <c r="BA78" s="14" t="str">
        <f>IF(OR(AX78=TRUE,AY78=TRUE),"","【搬入日】を選択してください。（必須）")</f>
        <v>【搬入日】を選択してください。（必須）</v>
      </c>
      <c r="BB78" s="14"/>
      <c r="BC78" s="14"/>
      <c r="BD78" s="14"/>
      <c r="BE78" s="14"/>
      <c r="BF78" s="11">
        <f t="shared" si="1"/>
        <v>66</v>
      </c>
    </row>
    <row r="79" spans="1:58" s="11" customFormat="1" ht="16.5" customHeight="1" x14ac:dyDescent="0.15">
      <c r="A79" s="401" t="s">
        <v>160</v>
      </c>
      <c r="B79" s="122" t="s">
        <v>190</v>
      </c>
      <c r="C79" s="132"/>
      <c r="D79" s="132"/>
      <c r="E79" s="133"/>
      <c r="F79" s="133"/>
      <c r="G79" s="133"/>
      <c r="H79" s="79"/>
      <c r="I79" s="79"/>
      <c r="J79" s="79"/>
      <c r="K79" s="79"/>
      <c r="L79" s="124"/>
      <c r="M79" s="133"/>
      <c r="N79" s="133"/>
      <c r="O79" s="79"/>
      <c r="P79" s="79"/>
      <c r="Q79" s="124"/>
      <c r="R79" s="124"/>
      <c r="S79" s="133"/>
      <c r="T79" s="133"/>
      <c r="U79" s="133"/>
      <c r="V79" s="133"/>
      <c r="W79" s="133"/>
      <c r="X79" s="133"/>
      <c r="Y79" s="133"/>
      <c r="Z79" s="133"/>
      <c r="AA79" s="133"/>
      <c r="AB79" s="133"/>
      <c r="AC79" s="133"/>
      <c r="AD79" s="133"/>
      <c r="AE79" s="133"/>
      <c r="AF79" s="133"/>
      <c r="AG79" s="133"/>
      <c r="AH79" s="133"/>
      <c r="AI79" s="133"/>
      <c r="AJ79" s="133"/>
      <c r="AK79" s="133"/>
      <c r="AL79" s="133"/>
      <c r="AM79" s="133"/>
      <c r="AN79" s="133"/>
      <c r="AO79" s="133"/>
      <c r="AP79" s="133"/>
      <c r="AQ79" s="133"/>
      <c r="AR79" s="133"/>
      <c r="AS79" s="133"/>
      <c r="AT79" s="133"/>
      <c r="AU79" s="134"/>
      <c r="AW79" s="140"/>
      <c r="AX79" s="27"/>
      <c r="AY79" s="28"/>
      <c r="AZ79" s="28"/>
      <c r="BA79" s="14"/>
      <c r="BB79" s="14"/>
      <c r="BC79" s="14"/>
      <c r="BD79" s="14"/>
      <c r="BE79" s="14"/>
      <c r="BF79" s="11">
        <f t="shared" si="1"/>
        <v>67</v>
      </c>
    </row>
    <row r="80" spans="1:58" s="11" customFormat="1" ht="16.5" customHeight="1" x14ac:dyDescent="0.15">
      <c r="A80" s="364"/>
      <c r="B80" s="122" t="s">
        <v>161</v>
      </c>
      <c r="C80" s="132"/>
      <c r="D80" s="132"/>
      <c r="E80" s="133"/>
      <c r="F80" s="133"/>
      <c r="G80" s="133"/>
      <c r="H80" s="79"/>
      <c r="I80" s="79"/>
      <c r="J80" s="79"/>
      <c r="K80" s="79"/>
      <c r="L80" s="124"/>
      <c r="M80" s="133"/>
      <c r="N80" s="133"/>
      <c r="O80" s="79"/>
      <c r="P80" s="79"/>
      <c r="Q80" s="124"/>
      <c r="R80" s="124"/>
      <c r="S80" s="133"/>
      <c r="T80" s="133"/>
      <c r="U80" s="133"/>
      <c r="V80" s="133"/>
      <c r="W80" s="133"/>
      <c r="X80" s="133"/>
      <c r="Y80" s="133"/>
      <c r="Z80" s="133"/>
      <c r="AA80" s="133"/>
      <c r="AB80" s="133"/>
      <c r="AC80" s="133"/>
      <c r="AD80" s="133"/>
      <c r="AE80" s="133"/>
      <c r="AF80" s="133"/>
      <c r="AG80" s="133"/>
      <c r="AH80" s="133"/>
      <c r="AI80" s="133"/>
      <c r="AJ80" s="133"/>
      <c r="AK80" s="133"/>
      <c r="AL80" s="133"/>
      <c r="AM80" s="133"/>
      <c r="AN80" s="133"/>
      <c r="AO80" s="133"/>
      <c r="AP80" s="133"/>
      <c r="AQ80" s="133"/>
      <c r="AR80" s="133"/>
      <c r="AS80" s="133"/>
      <c r="AT80" s="133"/>
      <c r="AU80" s="134"/>
      <c r="AW80" s="140"/>
      <c r="AX80" s="27"/>
      <c r="AY80" s="28"/>
      <c r="AZ80" s="28"/>
      <c r="BA80" s="14"/>
      <c r="BB80" s="14"/>
      <c r="BC80" s="14"/>
      <c r="BD80" s="14"/>
      <c r="BE80" s="14"/>
      <c r="BF80" s="11">
        <f t="shared" si="1"/>
        <v>68</v>
      </c>
    </row>
    <row r="81" spans="1:58" s="11" customFormat="1" ht="16.5" customHeight="1" x14ac:dyDescent="0.15">
      <c r="A81" s="364"/>
      <c r="B81" s="133" t="s">
        <v>162</v>
      </c>
      <c r="C81" s="132"/>
      <c r="D81" s="132"/>
      <c r="E81" s="133"/>
      <c r="F81" s="133"/>
      <c r="G81" s="133"/>
      <c r="H81" s="79"/>
      <c r="I81" s="79"/>
      <c r="J81" s="79"/>
      <c r="K81" s="79"/>
      <c r="L81" s="124"/>
      <c r="M81" s="133"/>
      <c r="N81" s="133"/>
      <c r="O81" s="79"/>
      <c r="P81" s="79"/>
      <c r="Q81" s="124"/>
      <c r="R81" s="124"/>
      <c r="S81" s="133"/>
      <c r="T81" s="133"/>
      <c r="U81" s="133"/>
      <c r="V81" s="133"/>
      <c r="W81" s="133"/>
      <c r="X81" s="133"/>
      <c r="Y81" s="133"/>
      <c r="Z81" s="133"/>
      <c r="AA81" s="133"/>
      <c r="AB81" s="133"/>
      <c r="AC81" s="133"/>
      <c r="AD81" s="133"/>
      <c r="AE81" s="133"/>
      <c r="AF81" s="133"/>
      <c r="AG81" s="133"/>
      <c r="AH81" s="133"/>
      <c r="AI81" s="133"/>
      <c r="AJ81" s="133"/>
      <c r="AK81" s="133"/>
      <c r="AL81" s="133"/>
      <c r="AM81" s="133"/>
      <c r="AN81" s="133"/>
      <c r="AO81" s="133"/>
      <c r="AP81" s="133"/>
      <c r="AQ81" s="133"/>
      <c r="AR81" s="133"/>
      <c r="AS81" s="133"/>
      <c r="AT81" s="133"/>
      <c r="AU81" s="134"/>
      <c r="AW81" s="140"/>
      <c r="AX81" s="27"/>
      <c r="AY81" s="28"/>
      <c r="AZ81" s="28"/>
      <c r="BA81" s="14"/>
      <c r="BB81" s="14"/>
      <c r="BC81" s="14"/>
      <c r="BD81" s="14"/>
      <c r="BE81" s="14"/>
      <c r="BF81" s="11">
        <f t="shared" si="1"/>
        <v>69</v>
      </c>
    </row>
    <row r="82" spans="1:58" s="11" customFormat="1" ht="16.5" customHeight="1" x14ac:dyDescent="0.15">
      <c r="A82" s="364"/>
      <c r="B82" s="122" t="s">
        <v>163</v>
      </c>
      <c r="C82" s="132"/>
      <c r="D82" s="132"/>
      <c r="E82" s="133"/>
      <c r="F82" s="133"/>
      <c r="G82" s="133"/>
      <c r="H82" s="79"/>
      <c r="I82" s="79"/>
      <c r="J82" s="79"/>
      <c r="K82" s="79"/>
      <c r="L82" s="124"/>
      <c r="M82" s="133"/>
      <c r="N82" s="133"/>
      <c r="O82" s="79"/>
      <c r="P82" s="79"/>
      <c r="Q82" s="124"/>
      <c r="R82" s="124"/>
      <c r="S82" s="133"/>
      <c r="T82" s="133"/>
      <c r="U82" s="133"/>
      <c r="V82" s="133"/>
      <c r="W82" s="133"/>
      <c r="X82" s="133"/>
      <c r="Y82" s="133"/>
      <c r="Z82" s="133"/>
      <c r="AA82" s="133"/>
      <c r="AB82" s="133"/>
      <c r="AC82" s="133"/>
      <c r="AD82" s="133"/>
      <c r="AE82" s="133"/>
      <c r="AF82" s="133"/>
      <c r="AG82" s="133"/>
      <c r="AH82" s="133"/>
      <c r="AI82" s="133"/>
      <c r="AJ82" s="133"/>
      <c r="AK82" s="133"/>
      <c r="AL82" s="133"/>
      <c r="AM82" s="133"/>
      <c r="AN82" s="133"/>
      <c r="AO82" s="133"/>
      <c r="AP82" s="133"/>
      <c r="AQ82" s="133"/>
      <c r="AR82" s="133"/>
      <c r="AS82" s="133"/>
      <c r="AT82" s="133"/>
      <c r="AU82" s="134"/>
      <c r="AW82" s="140"/>
      <c r="AX82" s="27"/>
      <c r="AY82" s="28"/>
      <c r="AZ82" s="28"/>
      <c r="BA82" s="14"/>
      <c r="BB82" s="14"/>
      <c r="BC82" s="14"/>
      <c r="BD82" s="14"/>
      <c r="BE82" s="14"/>
      <c r="BF82" s="11">
        <f t="shared" ref="BF82:BF94" si="2">BF81+1</f>
        <v>70</v>
      </c>
    </row>
    <row r="83" spans="1:58" s="11" customFormat="1" ht="16.5" customHeight="1" thickBot="1" x14ac:dyDescent="0.2">
      <c r="A83" s="365"/>
      <c r="B83" s="137"/>
      <c r="C83" s="138"/>
      <c r="D83" s="138"/>
      <c r="E83" s="138"/>
      <c r="F83" s="138"/>
      <c r="G83" s="138"/>
      <c r="H83" s="138"/>
      <c r="I83" s="138"/>
      <c r="J83" s="138"/>
      <c r="K83" s="138"/>
      <c r="L83" s="138"/>
      <c r="M83" s="138"/>
      <c r="N83" s="138"/>
      <c r="O83" s="138"/>
      <c r="P83" s="138"/>
      <c r="Q83" s="138"/>
      <c r="R83" s="138"/>
      <c r="S83" s="138"/>
      <c r="T83" s="138"/>
      <c r="U83" s="138"/>
      <c r="V83" s="138"/>
      <c r="W83" s="138"/>
      <c r="X83" s="138"/>
      <c r="Y83" s="138"/>
      <c r="Z83" s="138"/>
      <c r="AA83" s="138"/>
      <c r="AB83" s="138"/>
      <c r="AC83" s="138"/>
      <c r="AD83" s="138"/>
      <c r="AE83" s="138"/>
      <c r="AF83" s="138"/>
      <c r="AG83" s="138"/>
      <c r="AH83" s="138"/>
      <c r="AI83" s="138"/>
      <c r="AJ83" s="138"/>
      <c r="AK83" s="138"/>
      <c r="AL83" s="138"/>
      <c r="AM83" s="138"/>
      <c r="AN83" s="138"/>
      <c r="AO83" s="138"/>
      <c r="AP83" s="138"/>
      <c r="AQ83" s="138"/>
      <c r="AR83" s="138"/>
      <c r="AS83" s="138"/>
      <c r="AT83" s="138"/>
      <c r="AU83" s="136"/>
      <c r="AW83" s="172" t="str">
        <f>IF(B83="","※荷物の事前預かりを希望される場合は、受取方法と日時を入力してください。","")</f>
        <v>※荷物の事前預かりを希望される場合は、受取方法と日時を入力してください。</v>
      </c>
      <c r="AX83" s="27"/>
      <c r="AY83" s="28"/>
      <c r="AZ83" s="28"/>
      <c r="BA83" s="14"/>
      <c r="BB83" s="14"/>
      <c r="BC83" s="14"/>
      <c r="BD83" s="14"/>
      <c r="BE83" s="14"/>
      <c r="BF83" s="11">
        <f t="shared" si="2"/>
        <v>71</v>
      </c>
    </row>
    <row r="84" spans="1:58" s="11" customFormat="1" ht="15" customHeight="1" x14ac:dyDescent="0.15">
      <c r="A84" s="403" t="s">
        <v>82</v>
      </c>
      <c r="B84" s="405" t="s">
        <v>165</v>
      </c>
      <c r="C84" s="406"/>
      <c r="D84" s="406"/>
      <c r="E84" s="406"/>
      <c r="F84" s="406"/>
      <c r="G84" s="406"/>
      <c r="H84" s="406"/>
      <c r="I84" s="406"/>
      <c r="J84" s="406"/>
      <c r="K84" s="406"/>
      <c r="L84" s="406"/>
      <c r="M84" s="406"/>
      <c r="N84" s="406"/>
      <c r="O84" s="406"/>
      <c r="P84" s="406"/>
      <c r="Q84" s="406"/>
      <c r="R84" s="406"/>
      <c r="S84" s="406"/>
      <c r="T84" s="406"/>
      <c r="U84" s="406"/>
      <c r="V84" s="406"/>
      <c r="W84" s="406"/>
      <c r="X84" s="406"/>
      <c r="Y84" s="406"/>
      <c r="Z84" s="406"/>
      <c r="AA84" s="406"/>
      <c r="AB84" s="406"/>
      <c r="AC84" s="406"/>
      <c r="AD84" s="406"/>
      <c r="AE84" s="406"/>
      <c r="AF84" s="406"/>
      <c r="AG84" s="406"/>
      <c r="AH84" s="406"/>
      <c r="AI84" s="406"/>
      <c r="AJ84" s="406"/>
      <c r="AK84" s="406"/>
      <c r="AL84" s="406"/>
      <c r="AM84" s="406"/>
      <c r="AN84" s="406"/>
      <c r="AO84" s="406"/>
      <c r="AP84" s="406"/>
      <c r="AQ84" s="406"/>
      <c r="AR84" s="406"/>
      <c r="AS84" s="406"/>
      <c r="AT84" s="406"/>
      <c r="AU84" s="407"/>
      <c r="AW84" s="172"/>
      <c r="AX84" s="27"/>
      <c r="AY84" s="28"/>
      <c r="AZ84" s="28"/>
      <c r="BA84" s="14"/>
      <c r="BB84" s="14"/>
      <c r="BC84" s="14"/>
      <c r="BD84" s="14"/>
      <c r="BE84" s="14"/>
      <c r="BF84" s="11">
        <f t="shared" si="2"/>
        <v>72</v>
      </c>
    </row>
    <row r="85" spans="1:58" s="11" customFormat="1" ht="16.5" customHeight="1" x14ac:dyDescent="0.15">
      <c r="A85" s="256"/>
      <c r="B85" s="408"/>
      <c r="C85" s="409"/>
      <c r="D85" s="409"/>
      <c r="E85" s="409"/>
      <c r="F85" s="409"/>
      <c r="G85" s="409"/>
      <c r="H85" s="409"/>
      <c r="I85" s="409"/>
      <c r="J85" s="409"/>
      <c r="K85" s="409"/>
      <c r="L85" s="409"/>
      <c r="M85" s="409"/>
      <c r="N85" s="409"/>
      <c r="O85" s="409"/>
      <c r="P85" s="409"/>
      <c r="Q85" s="409"/>
      <c r="R85" s="409"/>
      <c r="S85" s="409"/>
      <c r="T85" s="409"/>
      <c r="U85" s="409"/>
      <c r="V85" s="409"/>
      <c r="W85" s="409"/>
      <c r="X85" s="409"/>
      <c r="Y85" s="409"/>
      <c r="Z85" s="409"/>
      <c r="AA85" s="409"/>
      <c r="AB85" s="409"/>
      <c r="AC85" s="409"/>
      <c r="AD85" s="409"/>
      <c r="AE85" s="409"/>
      <c r="AF85" s="409"/>
      <c r="AG85" s="409"/>
      <c r="AH85" s="409"/>
      <c r="AI85" s="409"/>
      <c r="AJ85" s="409"/>
      <c r="AK85" s="409"/>
      <c r="AL85" s="409"/>
      <c r="AM85" s="409"/>
      <c r="AN85" s="409"/>
      <c r="AO85" s="409"/>
      <c r="AP85" s="409"/>
      <c r="AQ85" s="409"/>
      <c r="AR85" s="409"/>
      <c r="AS85" s="409"/>
      <c r="AT85" s="409"/>
      <c r="AU85" s="410"/>
      <c r="AW85" s="172"/>
      <c r="AX85" s="27"/>
      <c r="AY85" s="28"/>
      <c r="AZ85" s="28"/>
      <c r="BA85" s="14"/>
      <c r="BB85" s="14"/>
      <c r="BC85" s="14"/>
      <c r="BD85" s="14"/>
      <c r="BE85" s="14"/>
      <c r="BF85" s="11">
        <f t="shared" si="2"/>
        <v>73</v>
      </c>
    </row>
    <row r="86" spans="1:58" s="11" customFormat="1" ht="14.25" customHeight="1" x14ac:dyDescent="0.15">
      <c r="A86" s="256"/>
      <c r="B86" s="411"/>
      <c r="C86" s="412"/>
      <c r="D86" s="412"/>
      <c r="E86" s="412"/>
      <c r="F86" s="412"/>
      <c r="G86" s="412"/>
      <c r="H86" s="412"/>
      <c r="I86" s="412"/>
      <c r="J86" s="412"/>
      <c r="K86" s="412"/>
      <c r="L86" s="412"/>
      <c r="M86" s="412"/>
      <c r="N86" s="412"/>
      <c r="O86" s="412"/>
      <c r="P86" s="412"/>
      <c r="Q86" s="412"/>
      <c r="R86" s="412"/>
      <c r="S86" s="412"/>
      <c r="T86" s="412"/>
      <c r="U86" s="412"/>
      <c r="V86" s="412"/>
      <c r="W86" s="412"/>
      <c r="X86" s="412"/>
      <c r="Y86" s="412"/>
      <c r="Z86" s="412"/>
      <c r="AA86" s="412"/>
      <c r="AB86" s="412"/>
      <c r="AC86" s="412"/>
      <c r="AD86" s="412"/>
      <c r="AE86" s="412"/>
      <c r="AF86" s="412"/>
      <c r="AG86" s="412"/>
      <c r="AH86" s="412"/>
      <c r="AI86" s="412"/>
      <c r="AJ86" s="412"/>
      <c r="AK86" s="412"/>
      <c r="AL86" s="412"/>
      <c r="AM86" s="412"/>
      <c r="AN86" s="412"/>
      <c r="AO86" s="412"/>
      <c r="AP86" s="412"/>
      <c r="AQ86" s="412"/>
      <c r="AR86" s="412"/>
      <c r="AS86" s="412"/>
      <c r="AT86" s="412"/>
      <c r="AU86" s="413"/>
      <c r="AW86" s="140"/>
      <c r="AX86" s="27"/>
      <c r="AY86" s="28"/>
      <c r="AZ86" s="28"/>
      <c r="BA86" s="14"/>
      <c r="BB86" s="14"/>
      <c r="BC86" s="14"/>
      <c r="BD86" s="14"/>
      <c r="BE86" s="14"/>
      <c r="BF86" s="11">
        <f t="shared" si="2"/>
        <v>74</v>
      </c>
    </row>
    <row r="87" spans="1:58" s="11" customFormat="1" ht="12" customHeight="1" x14ac:dyDescent="0.15">
      <c r="A87" s="256"/>
      <c r="B87" s="414" t="s">
        <v>83</v>
      </c>
      <c r="C87" s="415"/>
      <c r="D87" s="415"/>
      <c r="E87" s="415"/>
      <c r="F87" s="415"/>
      <c r="G87" s="415"/>
      <c r="H87" s="415"/>
      <c r="I87" s="415"/>
      <c r="J87" s="415"/>
      <c r="K87" s="415"/>
      <c r="L87" s="415"/>
      <c r="M87" s="415"/>
      <c r="N87" s="415"/>
      <c r="O87" s="415"/>
      <c r="P87" s="415"/>
      <c r="Q87" s="415"/>
      <c r="R87" s="415"/>
      <c r="S87" s="415"/>
      <c r="T87" s="415"/>
      <c r="U87" s="415"/>
      <c r="V87" s="415"/>
      <c r="W87" s="415"/>
      <c r="X87" s="415"/>
      <c r="Y87" s="415"/>
      <c r="Z87" s="415"/>
      <c r="AA87" s="415"/>
      <c r="AB87" s="415"/>
      <c r="AC87" s="415"/>
      <c r="AD87" s="415"/>
      <c r="AE87" s="415"/>
      <c r="AF87" s="415"/>
      <c r="AG87" s="415"/>
      <c r="AH87" s="415"/>
      <c r="AI87" s="415"/>
      <c r="AJ87" s="415"/>
      <c r="AK87" s="415"/>
      <c r="AL87" s="415"/>
      <c r="AM87" s="415"/>
      <c r="AN87" s="415"/>
      <c r="AO87" s="415"/>
      <c r="AP87" s="415"/>
      <c r="AQ87" s="415"/>
      <c r="AR87" s="415"/>
      <c r="AS87" s="415"/>
      <c r="AT87" s="415"/>
      <c r="AU87" s="416"/>
      <c r="AW87" s="140"/>
      <c r="AX87" s="27"/>
      <c r="AY87" s="28"/>
      <c r="AZ87" s="28"/>
      <c r="BA87" s="14"/>
      <c r="BB87" s="14"/>
      <c r="BC87" s="14"/>
      <c r="BD87" s="14"/>
      <c r="BE87" s="14"/>
      <c r="BF87" s="11">
        <f t="shared" si="2"/>
        <v>75</v>
      </c>
    </row>
    <row r="88" spans="1:58" s="11" customFormat="1" ht="10.5" customHeight="1" x14ac:dyDescent="0.15">
      <c r="A88" s="256"/>
      <c r="B88" s="316" t="s">
        <v>6</v>
      </c>
      <c r="C88" s="317"/>
      <c r="D88" s="417"/>
      <c r="E88" s="418"/>
      <c r="F88" s="418"/>
      <c r="G88" s="418"/>
      <c r="H88" s="418"/>
      <c r="I88" s="418"/>
      <c r="J88" s="418"/>
      <c r="K88" s="418"/>
      <c r="L88" s="418"/>
      <c r="M88" s="418"/>
      <c r="N88" s="418"/>
      <c r="O88" s="418"/>
      <c r="P88" s="418"/>
      <c r="Q88" s="418"/>
      <c r="R88" s="418"/>
      <c r="S88" s="418"/>
      <c r="T88" s="418"/>
      <c r="U88" s="418"/>
      <c r="V88" s="418"/>
      <c r="W88" s="418"/>
      <c r="X88" s="418"/>
      <c r="Y88" s="418"/>
      <c r="Z88" s="418"/>
      <c r="AA88" s="418"/>
      <c r="AB88" s="418"/>
      <c r="AC88" s="418"/>
      <c r="AD88" s="418"/>
      <c r="AE88" s="418"/>
      <c r="AF88" s="418"/>
      <c r="AG88" s="418"/>
      <c r="AH88" s="418"/>
      <c r="AI88" s="418"/>
      <c r="AJ88" s="418"/>
      <c r="AK88" s="418"/>
      <c r="AL88" s="418"/>
      <c r="AM88" s="418"/>
      <c r="AN88" s="418"/>
      <c r="AO88" s="418"/>
      <c r="AP88" s="418"/>
      <c r="AQ88" s="418"/>
      <c r="AR88" s="418"/>
      <c r="AS88" s="418"/>
      <c r="AT88" s="418"/>
      <c r="AU88" s="419"/>
      <c r="AW88" s="140"/>
      <c r="AX88" s="27"/>
      <c r="AY88" s="28"/>
      <c r="AZ88" s="28"/>
      <c r="BA88" s="14"/>
      <c r="BB88" s="14"/>
      <c r="BC88" s="14"/>
      <c r="BD88" s="14"/>
      <c r="BE88" s="14"/>
      <c r="BF88" s="11">
        <f t="shared" si="2"/>
        <v>76</v>
      </c>
    </row>
    <row r="89" spans="1:58" s="11" customFormat="1" ht="31.5" customHeight="1" thickBot="1" x14ac:dyDescent="0.2">
      <c r="A89" s="404"/>
      <c r="B89" s="420"/>
      <c r="C89" s="421"/>
      <c r="D89" s="421"/>
      <c r="E89" s="421"/>
      <c r="F89" s="421"/>
      <c r="G89" s="421"/>
      <c r="H89" s="421"/>
      <c r="I89" s="421"/>
      <c r="J89" s="421"/>
      <c r="K89" s="421"/>
      <c r="L89" s="421"/>
      <c r="M89" s="421"/>
      <c r="N89" s="421"/>
      <c r="O89" s="421"/>
      <c r="P89" s="421"/>
      <c r="Q89" s="421"/>
      <c r="R89" s="421"/>
      <c r="S89" s="421"/>
      <c r="T89" s="421"/>
      <c r="U89" s="421"/>
      <c r="V89" s="421"/>
      <c r="W89" s="421"/>
      <c r="X89" s="421"/>
      <c r="Y89" s="421"/>
      <c r="Z89" s="421"/>
      <c r="AA89" s="421"/>
      <c r="AB89" s="421"/>
      <c r="AC89" s="421"/>
      <c r="AD89" s="421"/>
      <c r="AE89" s="421"/>
      <c r="AF89" s="421"/>
      <c r="AG89" s="421"/>
      <c r="AH89" s="421"/>
      <c r="AI89" s="421"/>
      <c r="AJ89" s="421"/>
      <c r="AK89" s="421"/>
      <c r="AL89" s="421"/>
      <c r="AM89" s="421"/>
      <c r="AN89" s="421"/>
      <c r="AO89" s="421"/>
      <c r="AP89" s="421"/>
      <c r="AQ89" s="421"/>
      <c r="AR89" s="421"/>
      <c r="AS89" s="421"/>
      <c r="AT89" s="421"/>
      <c r="AU89" s="422"/>
      <c r="AW89" s="141"/>
      <c r="AX89" s="27"/>
      <c r="AY89" s="28"/>
      <c r="AZ89" s="28"/>
      <c r="BA89" s="14"/>
      <c r="BB89" s="14"/>
      <c r="BC89" s="14"/>
      <c r="BD89" s="14"/>
      <c r="BE89" s="14"/>
      <c r="BF89" s="11">
        <f t="shared" si="2"/>
        <v>77</v>
      </c>
    </row>
    <row r="90" spans="1:58" s="11" customFormat="1" ht="18" customHeight="1" x14ac:dyDescent="0.15">
      <c r="A90" s="53" t="s">
        <v>191</v>
      </c>
      <c r="B90" s="53"/>
      <c r="C90" s="53"/>
      <c r="D90" s="53"/>
      <c r="E90" s="53"/>
      <c r="F90" s="53"/>
      <c r="G90" s="53"/>
      <c r="H90" s="53"/>
      <c r="I90" s="53"/>
      <c r="J90" s="53"/>
      <c r="K90" s="53"/>
      <c r="L90" s="53"/>
      <c r="M90" s="53"/>
      <c r="N90" s="53"/>
      <c r="O90" s="53"/>
      <c r="P90" s="53"/>
      <c r="Q90" s="53"/>
      <c r="R90" s="53"/>
      <c r="S90" s="53"/>
      <c r="T90" s="53"/>
      <c r="U90" s="53"/>
      <c r="V90" s="53"/>
      <c r="W90" s="53"/>
      <c r="X90" s="53"/>
      <c r="Y90" s="53"/>
      <c r="Z90" s="53"/>
      <c r="AA90" s="53"/>
      <c r="AB90" s="53"/>
      <c r="AC90" s="53"/>
      <c r="AD90" s="53"/>
      <c r="AE90" s="53"/>
      <c r="AF90" s="53"/>
      <c r="AG90" s="53"/>
      <c r="AH90" s="53"/>
      <c r="AI90" s="53"/>
      <c r="AJ90" s="53"/>
      <c r="AK90" s="53"/>
      <c r="AL90" s="53"/>
      <c r="AM90" s="53"/>
      <c r="AN90" s="53"/>
      <c r="AO90" s="53"/>
      <c r="AP90" s="53"/>
      <c r="AQ90" s="53"/>
      <c r="AR90" s="53"/>
      <c r="AS90" s="53"/>
      <c r="AT90" s="53"/>
      <c r="AU90" s="53"/>
      <c r="AX90" s="27"/>
      <c r="AY90" s="28"/>
      <c r="AZ90" s="28"/>
      <c r="BA90" s="14"/>
      <c r="BB90" s="14"/>
      <c r="BC90" s="14"/>
      <c r="BD90" s="14"/>
      <c r="BE90" s="14"/>
      <c r="BF90" s="11">
        <f t="shared" si="2"/>
        <v>78</v>
      </c>
    </row>
    <row r="91" spans="1:58" s="11" customFormat="1" ht="18" customHeight="1" x14ac:dyDescent="0.15">
      <c r="A91" s="53" t="s">
        <v>164</v>
      </c>
      <c r="B91" s="53"/>
      <c r="C91" s="53"/>
      <c r="D91" s="53"/>
      <c r="E91" s="53"/>
      <c r="F91" s="53"/>
      <c r="G91" s="53"/>
      <c r="H91" s="53"/>
      <c r="I91" s="53"/>
      <c r="J91" s="53"/>
      <c r="K91" s="53"/>
      <c r="L91" s="53"/>
      <c r="M91" s="53"/>
      <c r="N91" s="53"/>
      <c r="O91" s="53"/>
      <c r="P91" s="53"/>
      <c r="Q91" s="53"/>
      <c r="R91" s="53"/>
      <c r="S91" s="53"/>
      <c r="T91" s="53"/>
      <c r="U91" s="53"/>
      <c r="V91" s="53"/>
      <c r="W91" s="83"/>
      <c r="X91" s="135"/>
      <c r="Y91" s="135"/>
      <c r="Z91" s="135"/>
      <c r="AA91" s="135"/>
      <c r="AB91" s="135"/>
      <c r="AC91" s="135"/>
      <c r="AD91" s="135"/>
      <c r="AE91" s="135"/>
      <c r="AF91" s="135"/>
      <c r="AG91" s="135"/>
      <c r="AH91" s="135"/>
      <c r="AI91" s="135"/>
      <c r="AJ91" s="135"/>
      <c r="AK91" s="135"/>
      <c r="AL91" s="135"/>
      <c r="AM91" s="135"/>
      <c r="AN91" s="135"/>
      <c r="AO91" s="135"/>
      <c r="AP91" s="135"/>
      <c r="AQ91" s="135"/>
      <c r="AR91" s="135"/>
      <c r="AS91" s="135"/>
      <c r="AT91" s="135"/>
      <c r="AU91" s="135"/>
      <c r="AX91" s="27"/>
      <c r="AY91" s="28"/>
      <c r="AZ91" s="28"/>
      <c r="BA91" s="14"/>
      <c r="BB91" s="14"/>
      <c r="BC91" s="14"/>
      <c r="BD91" s="14"/>
      <c r="BE91" s="14"/>
      <c r="BF91" s="11">
        <f t="shared" si="2"/>
        <v>79</v>
      </c>
    </row>
    <row r="92" spans="1:58" s="11" customFormat="1" ht="26.25" customHeight="1" x14ac:dyDescent="0.15">
      <c r="A92" s="402" t="s">
        <v>178</v>
      </c>
      <c r="B92" s="402"/>
      <c r="C92" s="402"/>
      <c r="D92" s="402"/>
      <c r="E92" s="402"/>
      <c r="F92" s="402"/>
      <c r="G92" s="402"/>
      <c r="H92" s="402"/>
      <c r="I92" s="402"/>
      <c r="J92" s="402"/>
      <c r="K92" s="402"/>
      <c r="L92" s="402"/>
      <c r="M92" s="402"/>
      <c r="N92" s="402"/>
      <c r="O92" s="402"/>
      <c r="P92" s="402"/>
      <c r="Q92" s="402"/>
      <c r="R92" s="402"/>
      <c r="S92" s="402"/>
      <c r="T92" s="402"/>
      <c r="U92" s="402"/>
      <c r="V92" s="402"/>
      <c r="W92" s="402"/>
      <c r="X92" s="402"/>
      <c r="Y92" s="402"/>
      <c r="Z92" s="402"/>
      <c r="AA92" s="402"/>
      <c r="AB92" s="402"/>
      <c r="AC92" s="402"/>
      <c r="AD92" s="402"/>
      <c r="AE92" s="402"/>
      <c r="AF92" s="402"/>
      <c r="AG92" s="402"/>
      <c r="AH92" s="402"/>
      <c r="AI92" s="402"/>
      <c r="AJ92" s="402"/>
      <c r="AK92" s="402"/>
      <c r="AL92" s="402"/>
      <c r="AM92" s="402"/>
      <c r="AN92" s="402"/>
      <c r="AO92" s="402"/>
      <c r="AP92" s="402"/>
      <c r="AQ92" s="402"/>
      <c r="AR92" s="402"/>
      <c r="AS92" s="402"/>
      <c r="AT92" s="402"/>
      <c r="AU92" s="402"/>
      <c r="AX92" s="27"/>
      <c r="AY92" s="28"/>
      <c r="AZ92" s="28"/>
      <c r="BA92" s="14"/>
      <c r="BB92" s="14"/>
      <c r="BC92" s="14"/>
      <c r="BD92" s="14"/>
      <c r="BE92" s="14"/>
      <c r="BF92" s="11">
        <f t="shared" si="2"/>
        <v>80</v>
      </c>
    </row>
    <row r="93" spans="1:58" s="11" customFormat="1" ht="39.75" customHeight="1" x14ac:dyDescent="0.15">
      <c r="A93" s="402" t="s">
        <v>84</v>
      </c>
      <c r="B93" s="402"/>
      <c r="C93" s="402"/>
      <c r="D93" s="402"/>
      <c r="E93" s="402"/>
      <c r="F93" s="402"/>
      <c r="G93" s="402"/>
      <c r="H93" s="402"/>
      <c r="I93" s="402"/>
      <c r="J93" s="402"/>
      <c r="K93" s="402"/>
      <c r="L93" s="402"/>
      <c r="M93" s="402"/>
      <c r="N93" s="402"/>
      <c r="O93" s="402"/>
      <c r="P93" s="402"/>
      <c r="Q93" s="402"/>
      <c r="R93" s="402"/>
      <c r="S93" s="402"/>
      <c r="T93" s="402"/>
      <c r="U93" s="402"/>
      <c r="V93" s="402"/>
      <c r="W93" s="402"/>
      <c r="X93" s="402"/>
      <c r="Y93" s="402"/>
      <c r="Z93" s="402"/>
      <c r="AA93" s="402"/>
      <c r="AB93" s="402"/>
      <c r="AC93" s="402"/>
      <c r="AD93" s="402"/>
      <c r="AE93" s="402"/>
      <c r="AF93" s="402"/>
      <c r="AG93" s="402"/>
      <c r="AH93" s="402"/>
      <c r="AI93" s="402"/>
      <c r="AJ93" s="402"/>
      <c r="AK93" s="402"/>
      <c r="AL93" s="402"/>
      <c r="AM93" s="402"/>
      <c r="AN93" s="402"/>
      <c r="AO93" s="402"/>
      <c r="AP93" s="402"/>
      <c r="AQ93" s="402"/>
      <c r="AR93" s="402"/>
      <c r="AS93" s="402"/>
      <c r="AT93" s="402"/>
      <c r="AU93" s="402"/>
      <c r="AX93" s="27"/>
      <c r="AY93" s="28"/>
      <c r="AZ93" s="28"/>
      <c r="BA93" s="14"/>
      <c r="BB93" s="14"/>
      <c r="BC93" s="14"/>
      <c r="BD93" s="14"/>
      <c r="BE93" s="14"/>
      <c r="BF93" s="11">
        <f t="shared" si="2"/>
        <v>81</v>
      </c>
    </row>
    <row r="94" spans="1:58" ht="23.25" customHeight="1" x14ac:dyDescent="0.15">
      <c r="AX94" s="27"/>
      <c r="AY94" s="28"/>
      <c r="AZ94" s="28"/>
      <c r="BA94" s="14"/>
      <c r="BB94" s="14"/>
      <c r="BC94" s="14"/>
      <c r="BD94" s="14"/>
      <c r="BE94" s="14"/>
      <c r="BF94" s="11">
        <f t="shared" si="2"/>
        <v>82</v>
      </c>
    </row>
    <row r="95" spans="1:58" x14ac:dyDescent="0.15">
      <c r="BF95" s="11"/>
    </row>
    <row r="96" spans="1:58" x14ac:dyDescent="0.15">
      <c r="BF96" s="11"/>
    </row>
    <row r="97" spans="58:58" x14ac:dyDescent="0.15">
      <c r="BF97" s="11"/>
    </row>
    <row r="98" spans="58:58" x14ac:dyDescent="0.15">
      <c r="BF98" s="11"/>
    </row>
    <row r="99" spans="58:58" x14ac:dyDescent="0.15">
      <c r="BF99" s="11"/>
    </row>
    <row r="100" spans="58:58" x14ac:dyDescent="0.15">
      <c r="BF100" s="11"/>
    </row>
    <row r="101" spans="58:58" x14ac:dyDescent="0.15">
      <c r="BF101" s="11"/>
    </row>
    <row r="102" spans="58:58" x14ac:dyDescent="0.15">
      <c r="BF102" s="11"/>
    </row>
    <row r="103" spans="58:58" x14ac:dyDescent="0.15">
      <c r="BF103" s="11"/>
    </row>
    <row r="104" spans="58:58" x14ac:dyDescent="0.15">
      <c r="BF104" s="11"/>
    </row>
    <row r="105" spans="58:58" x14ac:dyDescent="0.15">
      <c r="BF105" s="11"/>
    </row>
    <row r="106" spans="58:58" x14ac:dyDescent="0.15">
      <c r="BF106" s="11"/>
    </row>
  </sheetData>
  <mergeCells count="194">
    <mergeCell ref="G68:J68"/>
    <mergeCell ref="Q62:V62"/>
    <mergeCell ref="A30:AT30"/>
    <mergeCell ref="E55:L55"/>
    <mergeCell ref="N66:S66"/>
    <mergeCell ref="E66:F66"/>
    <mergeCell ref="G65:M65"/>
    <mergeCell ref="E62:G62"/>
    <mergeCell ref="H62:K62"/>
    <mergeCell ref="T66:AC66"/>
    <mergeCell ref="AK62:AU66"/>
    <mergeCell ref="N65:S65"/>
    <mergeCell ref="K59:L59"/>
    <mergeCell ref="A38:A40"/>
    <mergeCell ref="E56:L56"/>
    <mergeCell ref="M56:N56"/>
    <mergeCell ref="AD44:AI44"/>
    <mergeCell ref="G44:V44"/>
    <mergeCell ref="W44:AC44"/>
    <mergeCell ref="AD66:AJ66"/>
    <mergeCell ref="M53:N53"/>
    <mergeCell ref="P49:Q49"/>
    <mergeCell ref="R49:AA49"/>
    <mergeCell ref="AB49:AU49"/>
    <mergeCell ref="A61:A68"/>
    <mergeCell ref="B78:D78"/>
    <mergeCell ref="B74:C74"/>
    <mergeCell ref="E63:F64"/>
    <mergeCell ref="G63:M64"/>
    <mergeCell ref="N63:S64"/>
    <mergeCell ref="T63:AC64"/>
    <mergeCell ref="R25:AT25"/>
    <mergeCell ref="E39:AU40"/>
    <mergeCell ref="B61:D66"/>
    <mergeCell ref="M52:N52"/>
    <mergeCell ref="F59:H59"/>
    <mergeCell ref="B76:AU76"/>
    <mergeCell ref="B77:AU77"/>
    <mergeCell ref="AL74:AU74"/>
    <mergeCell ref="T65:AC65"/>
    <mergeCell ref="AD64:AJ64"/>
    <mergeCell ref="B71:D72"/>
    <mergeCell ref="E71:L71"/>
    <mergeCell ref="E72:L72"/>
    <mergeCell ref="M61:AC61"/>
    <mergeCell ref="B50:D54"/>
    <mergeCell ref="I59:J59"/>
    <mergeCell ref="D25:M25"/>
    <mergeCell ref="D26:M26"/>
    <mergeCell ref="A79:A83"/>
    <mergeCell ref="A92:AU92"/>
    <mergeCell ref="A93:AU93"/>
    <mergeCell ref="A84:A89"/>
    <mergeCell ref="B84:AU84"/>
    <mergeCell ref="B85:AU86"/>
    <mergeCell ref="B87:AU87"/>
    <mergeCell ref="B88:C88"/>
    <mergeCell ref="D88:AU88"/>
    <mergeCell ref="B89:AU89"/>
    <mergeCell ref="A69:A78"/>
    <mergeCell ref="B28:C29"/>
    <mergeCell ref="D28:M29"/>
    <mergeCell ref="A25:A29"/>
    <mergeCell ref="B15:AU15"/>
    <mergeCell ref="E42:AU43"/>
    <mergeCell ref="B34:B37"/>
    <mergeCell ref="C34:D37"/>
    <mergeCell ref="E34:F34"/>
    <mergeCell ref="AM26:AU26"/>
    <mergeCell ref="B27:C27"/>
    <mergeCell ref="E36:AU37"/>
    <mergeCell ref="A18:A19"/>
    <mergeCell ref="B19:AU19"/>
    <mergeCell ref="E78:L78"/>
    <mergeCell ref="B75:AU75"/>
    <mergeCell ref="D74:I74"/>
    <mergeCell ref="J74:M74"/>
    <mergeCell ref="N74:U74"/>
    <mergeCell ref="V74:AK74"/>
    <mergeCell ref="A10:A17"/>
    <mergeCell ref="B16:N16"/>
    <mergeCell ref="N78:U78"/>
    <mergeCell ref="V78:AU78"/>
    <mergeCell ref="AA26:AB26"/>
    <mergeCell ref="AC26:AK26"/>
    <mergeCell ref="B33:AU33"/>
    <mergeCell ref="AA23:AB23"/>
    <mergeCell ref="B20:C20"/>
    <mergeCell ref="D20:M20"/>
    <mergeCell ref="A6:AU6"/>
    <mergeCell ref="B21:C21"/>
    <mergeCell ref="D21:M21"/>
    <mergeCell ref="B26:C26"/>
    <mergeCell ref="B25:C25"/>
    <mergeCell ref="A2:AU2"/>
    <mergeCell ref="B10:N10"/>
    <mergeCell ref="Q10:AU10"/>
    <mergeCell ref="B11:C11"/>
    <mergeCell ref="N21:P22"/>
    <mergeCell ref="B22:M24"/>
    <mergeCell ref="B12:AU12"/>
    <mergeCell ref="B14:C14"/>
    <mergeCell ref="B17:AU17"/>
    <mergeCell ref="AM21:AU22"/>
    <mergeCell ref="R21:Z22"/>
    <mergeCell ref="N24:P24"/>
    <mergeCell ref="R24:AU24"/>
    <mergeCell ref="AA21:AB22"/>
    <mergeCell ref="AC21:AK22"/>
    <mergeCell ref="AL21:AL22"/>
    <mergeCell ref="AC23:AK23"/>
    <mergeCell ref="AM23:AU23"/>
    <mergeCell ref="A5:AU5"/>
    <mergeCell ref="N27:AU29"/>
    <mergeCell ref="B41:B43"/>
    <mergeCell ref="C41:D43"/>
    <mergeCell ref="B44:B45"/>
    <mergeCell ref="C44:D45"/>
    <mergeCell ref="B38:B40"/>
    <mergeCell ref="C38:D40"/>
    <mergeCell ref="A43:A47"/>
    <mergeCell ref="B55:D59"/>
    <mergeCell ref="M54:N54"/>
    <mergeCell ref="E57:L57"/>
    <mergeCell ref="E52:L52"/>
    <mergeCell ref="A48:A60"/>
    <mergeCell ref="D27:M27"/>
    <mergeCell ref="B32:AU32"/>
    <mergeCell ref="N47:AR47"/>
    <mergeCell ref="B67:D67"/>
    <mergeCell ref="E65:F65"/>
    <mergeCell ref="E50:L50"/>
    <mergeCell ref="M50:N50"/>
    <mergeCell ref="E53:L53"/>
    <mergeCell ref="E51:L51"/>
    <mergeCell ref="M51:N51"/>
    <mergeCell ref="M55:N55"/>
    <mergeCell ref="B49:L49"/>
    <mergeCell ref="M49:O49"/>
    <mergeCell ref="G66:M66"/>
    <mergeCell ref="M57:N57"/>
    <mergeCell ref="M58:N58"/>
    <mergeCell ref="G67:J67"/>
    <mergeCell ref="K67:M67"/>
    <mergeCell ref="E54:L54"/>
    <mergeCell ref="E67:F67"/>
    <mergeCell ref="BA6:BC7"/>
    <mergeCell ref="E47:G47"/>
    <mergeCell ref="AW21:AW22"/>
    <mergeCell ref="AW26:AW29"/>
    <mergeCell ref="AW46:AW47"/>
    <mergeCell ref="AA34:AR34"/>
    <mergeCell ref="N34:O34"/>
    <mergeCell ref="AS44:AU44"/>
    <mergeCell ref="AL44:AR44"/>
    <mergeCell ref="E44:F44"/>
    <mergeCell ref="E45:AU45"/>
    <mergeCell ref="AJ44:AK44"/>
    <mergeCell ref="D14:AU14"/>
    <mergeCell ref="N23:P23"/>
    <mergeCell ref="R23:Z23"/>
    <mergeCell ref="N26:P26"/>
    <mergeCell ref="R26:Z26"/>
    <mergeCell ref="AX6:AZ7"/>
    <mergeCell ref="D11:AU11"/>
    <mergeCell ref="Q21:Q22"/>
    <mergeCell ref="A8:AU8"/>
    <mergeCell ref="E18:H18"/>
    <mergeCell ref="AW8:AW9"/>
    <mergeCell ref="A20:A24"/>
    <mergeCell ref="B13:AU13"/>
    <mergeCell ref="B73:AU73"/>
    <mergeCell ref="B60:AU60"/>
    <mergeCell ref="B48:AT48"/>
    <mergeCell ref="AW83:AW85"/>
    <mergeCell ref="N68:AJ68"/>
    <mergeCell ref="K68:M68"/>
    <mergeCell ref="AW58:AW59"/>
    <mergeCell ref="AW53:AW54"/>
    <mergeCell ref="AW51:AW52"/>
    <mergeCell ref="AM50:AR50"/>
    <mergeCell ref="AM51:AR51"/>
    <mergeCell ref="P52:AU52"/>
    <mergeCell ref="P56:AU59"/>
    <mergeCell ref="P53:AU54"/>
    <mergeCell ref="P51:AL51"/>
    <mergeCell ref="B69:D70"/>
    <mergeCell ref="E69:L69"/>
    <mergeCell ref="AK67:AU68"/>
    <mergeCell ref="AD65:AJ65"/>
    <mergeCell ref="E70:L70"/>
    <mergeCell ref="B31:AU31"/>
    <mergeCell ref="E68:F68"/>
    <mergeCell ref="B68:D68"/>
  </mergeCells>
  <phoneticPr fontId="4" type="Hiragana" alignment="distributed"/>
  <dataValidations count="4">
    <dataValidation imeMode="off" allowBlank="1" showInputMessage="1" showErrorMessage="1" sqref="U67:W67 AC67:AE67 M53:N58 C18:D18 AM26:AU26 AM21:AU23 R26:Z26 AC26:AK26 R21:Z23 AC21:AK23 S24:AD24 R24:R25" xr:uid="{00000000-0002-0000-0000-000001000000}"/>
    <dataValidation imeMode="hiragana" allowBlank="1" showInputMessage="1" showErrorMessage="1" sqref="C22:C24 D27:D28 P34:AA35 AL73:AU74 B15:B17 D14:N14 E34:E36 E21:M24 N34:N35 W44 F41:AU41 WVJ87 L34:L35 G44 E44:E46 B34:C36 F46:AU46 F35 C17:N17 O35 C15:N15 B41:B42 B46:D46 C44 AB35:AR35 AS34:AU35 C19 D11:N11 B19:B20 D19:AU20 B89:AU89 IX89:KQ89 ST89:UM89 ACP89:AEI89 AML89:AOE89 AWH89:AYA89 BGD89:BHW89 BPZ89:BRS89 BZV89:CBO89 CJR89:CLK89 CTN89:CVG89 DDJ89:DFC89 DNF89:DOY89 DXB89:DYU89 EGX89:EIQ89 EQT89:ESM89 FAP89:FCI89 FKL89:FME89 FUH89:FWA89 GED89:GFW89 GNZ89:GPS89 GXV89:GZO89 HHR89:HJK89 HRN89:HTG89 IBJ89:IDC89 ILF89:IMY89 IVB89:IWU89 JEX89:JGQ89 JOT89:JQM89 JYP89:KAI89 KIL89:KKE89 KSH89:KUA89 LCD89:LDW89 LLZ89:LNS89 LVV89:LXO89 MFR89:MHK89 MPN89:MRG89 MZJ89:NBC89 NJF89:NKY89 NTB89:NUU89 OCX89:OEQ89 OMT89:OOM89 OWP89:OYI89 PGL89:PIE89 PQH89:PSA89 QAD89:QBW89 QJZ89:QLS89 QTV89:QVO89 RDR89:RFK89 RNN89:RPG89 RXJ89:RZC89 SHF89:SIY89 SRB89:SSU89 TAX89:TCQ89 TKT89:TMM89 TUP89:TWI89 UEL89:UGE89 UOH89:UQA89 UYD89:UZW89 VHZ89:VJS89 VRV89:VTO89 WBR89:WDK89 WLN89:WNG89 WVJ89:WXC89 B84:B85 IX84:IX85 ST84:ST85 ACP84:ACP85 AML84:AML85 AWH84:AWH85 BGD84:BGD85 BPZ84:BPZ85 BZV84:BZV85 CJR84:CJR85 CTN84:CTN85 DDJ84:DDJ85 DNF84:DNF85 DXB84:DXB85 EGX84:EGX85 EQT84:EQT85 FAP84:FAP85 FKL84:FKL85 FUH84:FUH85 GED84:GED85 GNZ84:GNZ85 GXV84:GXV85 HHR84:HHR85 HRN84:HRN85 IBJ84:IBJ85 ILF84:ILF85 IVB84:IVB85 JEX84:JEX85 JOT84:JOT85 JYP84:JYP85 KIL84:KIL85 KSH84:KSH85 LCD84:LCD85 LLZ84:LLZ85 LVV84:LVV85 MFR84:MFR85 MPN84:MPN85 MZJ84:MZJ85 NJF84:NJF85 NTB84:NTB85 OCX84:OCX85 OMT84:OMT85 OWP84:OWP85 PGL84:PGL85 PQH84:PQH85 QAD84:QAD85 QJZ84:QJZ85 QTV84:QTV85 RDR84:RDR85 RNN84:RNN85 RXJ84:RXJ85 SHF84:SHF85 SRB84:SRB85 TAX84:TAX85 TKT84:TKT85 TUP84:TUP85 UEL84:UEL85 UOH84:UOH85 UYD84:UYD85 VHZ84:VHZ85 VRV84:VRV85 WBR84:WBR85 WLN84:WLN85 WVJ84:WVJ85 C84:AU84 IY84:KQ84 SU84:UM84 ACQ84:AEI84 AMM84:AOE84 AWI84:AYA84 BGE84:BHW84 BQA84:BRS84 BZW84:CBO84 CJS84:CLK84 CTO84:CVG84 DDK84:DFC84 DNG84:DOY84 DXC84:DYU84 EGY84:EIQ84 EQU84:ESM84 FAQ84:FCI84 FKM84:FME84 FUI84:FWA84 GEE84:GFW84 GOA84:GPS84 GXW84:GZO84 HHS84:HJK84 HRO84:HTG84 IBK84:IDC84 ILG84:IMY84 IVC84:IWU84 JEY84:JGQ84 JOU84:JQM84 JYQ84:KAI84 KIM84:KKE84 KSI84:KUA84 LCE84:LDW84 LMA84:LNS84 LVW84:LXO84 MFS84:MHK84 MPO84:MRG84 MZK84:NBC84 NJG84:NKY84 NTC84:NUU84 OCY84:OEQ84 OMU84:OOM84 OWQ84:OYI84 PGM84:PIE84 PQI84:PSA84 QAE84:QBW84 QKA84:QLS84 QTW84:QVO84 RDS84:RFK84 RNO84:RPG84 RXK84:RZC84 SHG84:SIY84 SRC84:SSU84 TAY84:TCQ84 TKU84:TMM84 TUQ84:TWI84 UEM84:UGE84 UOI84:UQA84 UYE84:UZW84 VIA84:VJS84 VRW84:VTO84 WBS84:WDK84 WLO84:WNG84 WVK84:WXC84 D88:AU88 IZ88:KQ88 SV88:UM88 ACR88:AEI88 AMN88:AOE88 AWJ88:AYA88 BGF88:BHW88 BQB88:BRS88 BZX88:CBO88 CJT88:CLK88 CTP88:CVG88 DDL88:DFC88 DNH88:DOY88 DXD88:DYU88 EGZ88:EIQ88 EQV88:ESM88 FAR88:FCI88 FKN88:FME88 FUJ88:FWA88 GEF88:GFW88 GOB88:GPS88 GXX88:GZO88 HHT88:HJK88 HRP88:HTG88 IBL88:IDC88 ILH88:IMY88 IVD88:IWU88 JEZ88:JGQ88 JOV88:JQM88 JYR88:KAI88 KIN88:KKE88 KSJ88:KUA88 LCF88:LDW88 LMB88:LNS88 LVX88:LXO88 MFT88:MHK88 MPP88:MRG88 MZL88:NBC88 NJH88:NKY88 NTD88:NUU88 OCZ88:OEQ88 OMV88:OOM88 OWR88:OYI88 PGN88:PIE88 PQJ88:PSA88 QAF88:QBW88 QKB88:QLS88 QTX88:QVO88 RDT88:RFK88 RNP88:RPG88 RXL88:RZC88 SHH88:SIY88 SRD88:SSU88 TAZ88:TCQ88 TKV88:TMM88 TUR88:TWI88 UEN88:UGE88 UOJ88:UQA88 UYF88:UZW88 VIB88:VJS88 VRX88:VTO88 WBT88:WDK88 WLP88:WNG88 WVL88:WXC88 B87 IX87 ST87 ACP87 AML87 AWH87 BGD87 BPZ87 BZV87 CJR87 CTN87 DDJ87 DNF87 DXB87 EGX87 EQT87 FAP87 FKL87 FUH87 GED87 GNZ87 GXV87 HHR87 HRN87 IBJ87 ILF87 IVB87 JEX87 JOT87 JYP87 KIL87 KSH87 LCD87 LLZ87 LVV87 MFR87 MPN87 MZJ87 NJF87 NTB87 OCX87 OMT87 OWP87 PGL87 PQH87 QAD87 QJZ87 QTV87 RDR87 RNN87 RXJ87 SHF87 SRB87 TAX87 TKT87 TUP87 UEL87 UOH87 UYD87 VHZ87 VRV87 WBR87 WLN87 V74 R73:AB73 C38:C42 D38:D40 E38:AT38 E41:E42 B22:B28 D21:D25" xr:uid="{00000000-0002-0000-0000-000002000000}"/>
    <dataValidation type="list" allowBlank="1" showInputMessage="1" showErrorMessage="1" sqref="F59:H59" xr:uid="{00000000-0002-0000-0000-000003000000}">
      <formula1>テントサイズ</formula1>
    </dataValidation>
    <dataValidation type="list" allowBlank="1" showInputMessage="1" showErrorMessage="1" sqref="G65:AC65" xr:uid="{00000000-0002-0000-0000-000004000000}">
      <formula1>台数</formula1>
    </dataValidation>
  </dataValidations>
  <printOptions horizontalCentered="1" verticalCentered="1"/>
  <pageMargins left="0.39370078740157483" right="0.39370078740157483" top="0.39370078740157483" bottom="0.31496062992125984" header="0.31496062992125984" footer="0.31496062992125984"/>
  <pageSetup paperSize="9" scale="89" fitToHeight="0" orientation="portrait" horizontalDpi="300" verticalDpi="300" r:id="rId1"/>
  <headerFooter scaleWithDoc="0" alignWithMargins="0">
    <firstHeader>&amp;R&amp;"HG丸ｺﾞｼｯｸM-PRO,標準"資料５－４</firstHeader>
  </headerFooter>
  <rowBreaks count="1" manualBreakCount="1">
    <brk id="47" max="46"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xdr:col>
                    <xdr:colOff>76200</xdr:colOff>
                    <xdr:row>61</xdr:row>
                    <xdr:rowOff>19050</xdr:rowOff>
                  </from>
                  <to>
                    <xdr:col>7</xdr:col>
                    <xdr:colOff>57150</xdr:colOff>
                    <xdr:row>61</xdr:row>
                    <xdr:rowOff>219075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11</xdr:col>
                    <xdr:colOff>114300</xdr:colOff>
                    <xdr:row>61</xdr:row>
                    <xdr:rowOff>19050</xdr:rowOff>
                  </from>
                  <to>
                    <xdr:col>12</xdr:col>
                    <xdr:colOff>276225</xdr:colOff>
                    <xdr:row>61</xdr:row>
                    <xdr:rowOff>219075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4</xdr:col>
                    <xdr:colOff>57150</xdr:colOff>
                    <xdr:row>67</xdr:row>
                    <xdr:rowOff>28575</xdr:rowOff>
                  </from>
                  <to>
                    <xdr:col>7</xdr:col>
                    <xdr:colOff>57150</xdr:colOff>
                    <xdr:row>67</xdr:row>
                    <xdr:rowOff>295275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10</xdr:col>
                    <xdr:colOff>76200</xdr:colOff>
                    <xdr:row>67</xdr:row>
                    <xdr:rowOff>28575</xdr:rowOff>
                  </from>
                  <to>
                    <xdr:col>12</xdr:col>
                    <xdr:colOff>419100</xdr:colOff>
                    <xdr:row>67</xdr:row>
                    <xdr:rowOff>295275</xdr:rowOff>
                  </to>
                </anchor>
              </controlPr>
            </control>
          </mc:Choice>
        </mc:AlternateContent>
        <mc:AlternateContent xmlns:mc="http://schemas.openxmlformats.org/markup-compatibility/2006">
          <mc:Choice Requires="x14">
            <control shapeId="2054" r:id="rId8" name="Check Box 6">
              <controlPr defaultSize="0" autoFill="0" autoLine="0" autoPict="0">
                <anchor moveWithCells="1">
                  <from>
                    <xdr:col>8</xdr:col>
                    <xdr:colOff>0</xdr:colOff>
                    <xdr:row>33</xdr:row>
                    <xdr:rowOff>76200</xdr:rowOff>
                  </from>
                  <to>
                    <xdr:col>12</xdr:col>
                    <xdr:colOff>228600</xdr:colOff>
                    <xdr:row>34</xdr:row>
                    <xdr:rowOff>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15</xdr:col>
                    <xdr:colOff>85725</xdr:colOff>
                    <xdr:row>33</xdr:row>
                    <xdr:rowOff>76200</xdr:rowOff>
                  </from>
                  <to>
                    <xdr:col>23</xdr:col>
                    <xdr:colOff>0</xdr:colOff>
                    <xdr:row>34</xdr:row>
                    <xdr:rowOff>0</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4</xdr:col>
                    <xdr:colOff>19050</xdr:colOff>
                    <xdr:row>46</xdr:row>
                    <xdr:rowOff>85725</xdr:rowOff>
                  </from>
                  <to>
                    <xdr:col>6</xdr:col>
                    <xdr:colOff>0</xdr:colOff>
                    <xdr:row>46</xdr:row>
                    <xdr:rowOff>295275</xdr:rowOff>
                  </to>
                </anchor>
              </controlPr>
            </control>
          </mc:Choice>
        </mc:AlternateContent>
        <mc:AlternateContent xmlns:mc="http://schemas.openxmlformats.org/markup-compatibility/2006">
          <mc:Choice Requires="x14">
            <control shapeId="2058" r:id="rId11" name="Check Box 10">
              <controlPr defaultSize="0" autoFill="0" autoLine="0" autoPict="0">
                <anchor moveWithCells="1">
                  <from>
                    <xdr:col>2</xdr:col>
                    <xdr:colOff>76200</xdr:colOff>
                    <xdr:row>46</xdr:row>
                    <xdr:rowOff>85725</xdr:rowOff>
                  </from>
                  <to>
                    <xdr:col>3</xdr:col>
                    <xdr:colOff>38100</xdr:colOff>
                    <xdr:row>46</xdr:row>
                    <xdr:rowOff>295275</xdr:rowOff>
                  </to>
                </anchor>
              </controlPr>
            </control>
          </mc:Choice>
        </mc:AlternateContent>
        <mc:AlternateContent xmlns:mc="http://schemas.openxmlformats.org/markup-compatibility/2006">
          <mc:Choice Requires="x14">
            <control shapeId="2060" r:id="rId12" name="Check Box 12">
              <controlPr defaultSize="0" autoFill="0" autoLine="0" autoPict="0">
                <anchor moveWithCells="1">
                  <from>
                    <xdr:col>12</xdr:col>
                    <xdr:colOff>9525</xdr:colOff>
                    <xdr:row>48</xdr:row>
                    <xdr:rowOff>66675</xdr:rowOff>
                  </from>
                  <to>
                    <xdr:col>14</xdr:col>
                    <xdr:colOff>66675</xdr:colOff>
                    <xdr:row>49</xdr:row>
                    <xdr:rowOff>0</xdr:rowOff>
                  </to>
                </anchor>
              </controlPr>
            </control>
          </mc:Choice>
        </mc:AlternateContent>
        <mc:AlternateContent xmlns:mc="http://schemas.openxmlformats.org/markup-compatibility/2006">
          <mc:Choice Requires="x14">
            <control shapeId="2061" r:id="rId13" name="Check Box 13">
              <controlPr defaultSize="0" autoFill="0" autoLine="0" autoPict="0">
                <anchor moveWithCells="1">
                  <from>
                    <xdr:col>17</xdr:col>
                    <xdr:colOff>38100</xdr:colOff>
                    <xdr:row>48</xdr:row>
                    <xdr:rowOff>66675</xdr:rowOff>
                  </from>
                  <to>
                    <xdr:col>29</xdr:col>
                    <xdr:colOff>57150</xdr:colOff>
                    <xdr:row>49</xdr:row>
                    <xdr:rowOff>0</xdr:rowOff>
                  </to>
                </anchor>
              </controlPr>
            </control>
          </mc:Choice>
        </mc:AlternateContent>
        <mc:AlternateContent xmlns:mc="http://schemas.openxmlformats.org/markup-compatibility/2006">
          <mc:Choice Requires="x14">
            <control shapeId="2065" r:id="rId14" name="Check Box 17">
              <controlPr defaultSize="0" autoFill="0" autoLine="0" autoPict="0">
                <anchor moveWithCells="1">
                  <from>
                    <xdr:col>1</xdr:col>
                    <xdr:colOff>47625</xdr:colOff>
                    <xdr:row>34</xdr:row>
                    <xdr:rowOff>85725</xdr:rowOff>
                  </from>
                  <to>
                    <xdr:col>2</xdr:col>
                    <xdr:colOff>209550</xdr:colOff>
                    <xdr:row>35</xdr:row>
                    <xdr:rowOff>76200</xdr:rowOff>
                  </to>
                </anchor>
              </controlPr>
            </control>
          </mc:Choice>
        </mc:AlternateContent>
        <mc:AlternateContent xmlns:mc="http://schemas.openxmlformats.org/markup-compatibility/2006">
          <mc:Choice Requires="x14">
            <control shapeId="2067" r:id="rId15" name="Check Box 19">
              <controlPr defaultSize="0" autoFill="0" autoLine="0" autoPict="0">
                <anchor moveWithCells="1">
                  <from>
                    <xdr:col>1</xdr:col>
                    <xdr:colOff>47625</xdr:colOff>
                    <xdr:row>40</xdr:row>
                    <xdr:rowOff>200025</xdr:rowOff>
                  </from>
                  <to>
                    <xdr:col>2</xdr:col>
                    <xdr:colOff>209550</xdr:colOff>
                    <xdr:row>41</xdr:row>
                    <xdr:rowOff>200025</xdr:rowOff>
                  </to>
                </anchor>
              </controlPr>
            </control>
          </mc:Choice>
        </mc:AlternateContent>
        <mc:AlternateContent xmlns:mc="http://schemas.openxmlformats.org/markup-compatibility/2006">
          <mc:Choice Requires="x14">
            <control shapeId="2068" r:id="rId16" name="Check Box 20">
              <controlPr defaultSize="0" autoFill="0" autoLine="0" autoPict="0">
                <anchor moveWithCells="1">
                  <from>
                    <xdr:col>1</xdr:col>
                    <xdr:colOff>47625</xdr:colOff>
                    <xdr:row>43</xdr:row>
                    <xdr:rowOff>209550</xdr:rowOff>
                  </from>
                  <to>
                    <xdr:col>2</xdr:col>
                    <xdr:colOff>209550</xdr:colOff>
                    <xdr:row>44</xdr:row>
                    <xdr:rowOff>0</xdr:rowOff>
                  </to>
                </anchor>
              </controlPr>
            </control>
          </mc:Choice>
        </mc:AlternateContent>
        <mc:AlternateContent xmlns:mc="http://schemas.openxmlformats.org/markup-compatibility/2006">
          <mc:Choice Requires="x14">
            <control shapeId="2069" r:id="rId17" name="Check Box 21">
              <controlPr defaultSize="0" autoFill="0" autoLine="0" autoPict="0">
                <anchor moveWithCells="1">
                  <from>
                    <xdr:col>4</xdr:col>
                    <xdr:colOff>66675</xdr:colOff>
                    <xdr:row>66</xdr:row>
                    <xdr:rowOff>85725</xdr:rowOff>
                  </from>
                  <to>
                    <xdr:col>7</xdr:col>
                    <xdr:colOff>47625</xdr:colOff>
                    <xdr:row>66</xdr:row>
                    <xdr:rowOff>295275</xdr:rowOff>
                  </to>
                </anchor>
              </controlPr>
            </control>
          </mc:Choice>
        </mc:AlternateContent>
        <mc:AlternateContent xmlns:mc="http://schemas.openxmlformats.org/markup-compatibility/2006">
          <mc:Choice Requires="x14">
            <control shapeId="2070" r:id="rId18" name="Check Box 22">
              <controlPr defaultSize="0" autoFill="0" autoLine="0" autoPict="0">
                <anchor moveWithCells="1">
                  <from>
                    <xdr:col>10</xdr:col>
                    <xdr:colOff>76200</xdr:colOff>
                    <xdr:row>66</xdr:row>
                    <xdr:rowOff>85725</xdr:rowOff>
                  </from>
                  <to>
                    <xdr:col>12</xdr:col>
                    <xdr:colOff>409575</xdr:colOff>
                    <xdr:row>66</xdr:row>
                    <xdr:rowOff>295275</xdr:rowOff>
                  </to>
                </anchor>
              </controlPr>
            </control>
          </mc:Choice>
        </mc:AlternateContent>
        <mc:AlternateContent xmlns:mc="http://schemas.openxmlformats.org/markup-compatibility/2006">
          <mc:Choice Requires="x14">
            <control shapeId="2092" r:id="rId19" name="Check Box 44">
              <controlPr defaultSize="0" autoFill="0" autoLine="0" autoPict="0">
                <anchor moveWithCells="1">
                  <from>
                    <xdr:col>21</xdr:col>
                    <xdr:colOff>66675</xdr:colOff>
                    <xdr:row>14</xdr:row>
                    <xdr:rowOff>276225</xdr:rowOff>
                  </from>
                  <to>
                    <xdr:col>35</xdr:col>
                    <xdr:colOff>9525</xdr:colOff>
                    <xdr:row>18</xdr:row>
                    <xdr:rowOff>66675</xdr:rowOff>
                  </to>
                </anchor>
              </controlPr>
            </control>
          </mc:Choice>
        </mc:AlternateContent>
        <mc:AlternateContent xmlns:mc="http://schemas.openxmlformats.org/markup-compatibility/2006">
          <mc:Choice Requires="x14">
            <control shapeId="2107" r:id="rId20" name="Check Box 59">
              <controlPr defaultSize="0" autoFill="0" autoLine="0" autoPict="0">
                <anchor moveWithCells="1">
                  <from>
                    <xdr:col>12</xdr:col>
                    <xdr:colOff>76200</xdr:colOff>
                    <xdr:row>69</xdr:row>
                    <xdr:rowOff>9525</xdr:rowOff>
                  </from>
                  <to>
                    <xdr:col>13</xdr:col>
                    <xdr:colOff>247650</xdr:colOff>
                    <xdr:row>70</xdr:row>
                    <xdr:rowOff>0</xdr:rowOff>
                  </to>
                </anchor>
              </controlPr>
            </control>
          </mc:Choice>
        </mc:AlternateContent>
        <mc:AlternateContent xmlns:mc="http://schemas.openxmlformats.org/markup-compatibility/2006">
          <mc:Choice Requires="x14">
            <control shapeId="2108" r:id="rId21" name="Check Box 60">
              <controlPr defaultSize="0" autoFill="0" autoLine="0" autoPict="0">
                <anchor moveWithCells="1">
                  <from>
                    <xdr:col>21</xdr:col>
                    <xdr:colOff>9525</xdr:colOff>
                    <xdr:row>69</xdr:row>
                    <xdr:rowOff>19050</xdr:rowOff>
                  </from>
                  <to>
                    <xdr:col>34</xdr:col>
                    <xdr:colOff>38100</xdr:colOff>
                    <xdr:row>70</xdr:row>
                    <xdr:rowOff>0</xdr:rowOff>
                  </to>
                </anchor>
              </controlPr>
            </control>
          </mc:Choice>
        </mc:AlternateContent>
        <mc:AlternateContent xmlns:mc="http://schemas.openxmlformats.org/markup-compatibility/2006">
          <mc:Choice Requires="x14">
            <control shapeId="2109" r:id="rId22" name="Check Box 61">
              <controlPr defaultSize="0" autoFill="0" autoLine="0" autoPict="0">
                <anchor moveWithCells="1">
                  <from>
                    <xdr:col>20</xdr:col>
                    <xdr:colOff>66675</xdr:colOff>
                    <xdr:row>68</xdr:row>
                    <xdr:rowOff>9525</xdr:rowOff>
                  </from>
                  <to>
                    <xdr:col>34</xdr:col>
                    <xdr:colOff>0</xdr:colOff>
                    <xdr:row>68</xdr:row>
                    <xdr:rowOff>200025</xdr:rowOff>
                  </to>
                </anchor>
              </controlPr>
            </control>
          </mc:Choice>
        </mc:AlternateContent>
        <mc:AlternateContent xmlns:mc="http://schemas.openxmlformats.org/markup-compatibility/2006">
          <mc:Choice Requires="x14">
            <control shapeId="2110" r:id="rId23" name="Check Box 62">
              <controlPr defaultSize="0" autoFill="0" autoLine="0" autoPict="0">
                <anchor moveWithCells="1">
                  <from>
                    <xdr:col>13</xdr:col>
                    <xdr:colOff>257175</xdr:colOff>
                    <xdr:row>68</xdr:row>
                    <xdr:rowOff>0</xdr:rowOff>
                  </from>
                  <to>
                    <xdr:col>19</xdr:col>
                    <xdr:colOff>28575</xdr:colOff>
                    <xdr:row>68</xdr:row>
                    <xdr:rowOff>219075</xdr:rowOff>
                  </to>
                </anchor>
              </controlPr>
            </control>
          </mc:Choice>
        </mc:AlternateContent>
        <mc:AlternateContent xmlns:mc="http://schemas.openxmlformats.org/markup-compatibility/2006">
          <mc:Choice Requires="x14">
            <control shapeId="2111" r:id="rId24" name="Check Box 63">
              <controlPr defaultSize="0" autoFill="0" autoLine="0" autoPict="0">
                <anchor moveWithCells="1">
                  <from>
                    <xdr:col>36</xdr:col>
                    <xdr:colOff>57150</xdr:colOff>
                    <xdr:row>68</xdr:row>
                    <xdr:rowOff>9525</xdr:rowOff>
                  </from>
                  <to>
                    <xdr:col>45</xdr:col>
                    <xdr:colOff>152400</xdr:colOff>
                    <xdr:row>68</xdr:row>
                    <xdr:rowOff>209550</xdr:rowOff>
                  </to>
                </anchor>
              </controlPr>
            </control>
          </mc:Choice>
        </mc:AlternateContent>
        <mc:AlternateContent xmlns:mc="http://schemas.openxmlformats.org/markup-compatibility/2006">
          <mc:Choice Requires="x14">
            <control shapeId="2112" r:id="rId25" name="Check Box 64">
              <controlPr defaultSize="0" autoFill="0" autoLine="0" autoPict="0">
                <anchor moveWithCells="1">
                  <from>
                    <xdr:col>12</xdr:col>
                    <xdr:colOff>76200</xdr:colOff>
                    <xdr:row>70</xdr:row>
                    <xdr:rowOff>9525</xdr:rowOff>
                  </from>
                  <to>
                    <xdr:col>13</xdr:col>
                    <xdr:colOff>247650</xdr:colOff>
                    <xdr:row>71</xdr:row>
                    <xdr:rowOff>0</xdr:rowOff>
                  </to>
                </anchor>
              </controlPr>
            </control>
          </mc:Choice>
        </mc:AlternateContent>
        <mc:AlternateContent xmlns:mc="http://schemas.openxmlformats.org/markup-compatibility/2006">
          <mc:Choice Requires="x14">
            <control shapeId="2113" r:id="rId26" name="Check Box 65">
              <controlPr defaultSize="0" autoFill="0" autoLine="0" autoPict="0">
                <anchor moveWithCells="1">
                  <from>
                    <xdr:col>21</xdr:col>
                    <xdr:colOff>9525</xdr:colOff>
                    <xdr:row>70</xdr:row>
                    <xdr:rowOff>19050</xdr:rowOff>
                  </from>
                  <to>
                    <xdr:col>34</xdr:col>
                    <xdr:colOff>38100</xdr:colOff>
                    <xdr:row>71</xdr:row>
                    <xdr:rowOff>0</xdr:rowOff>
                  </to>
                </anchor>
              </controlPr>
            </control>
          </mc:Choice>
        </mc:AlternateContent>
        <mc:AlternateContent xmlns:mc="http://schemas.openxmlformats.org/markup-compatibility/2006">
          <mc:Choice Requires="x14">
            <control shapeId="2114" r:id="rId27" name="Check Box 66">
              <controlPr defaultSize="0" autoFill="0" autoLine="0" autoPict="0">
                <anchor moveWithCells="1">
                  <from>
                    <xdr:col>36</xdr:col>
                    <xdr:colOff>76200</xdr:colOff>
                    <xdr:row>70</xdr:row>
                    <xdr:rowOff>9525</xdr:rowOff>
                  </from>
                  <to>
                    <xdr:col>45</xdr:col>
                    <xdr:colOff>9525</xdr:colOff>
                    <xdr:row>70</xdr:row>
                    <xdr:rowOff>219075</xdr:rowOff>
                  </to>
                </anchor>
              </controlPr>
            </control>
          </mc:Choice>
        </mc:AlternateContent>
        <mc:AlternateContent xmlns:mc="http://schemas.openxmlformats.org/markup-compatibility/2006">
          <mc:Choice Requires="x14">
            <control shapeId="2115" r:id="rId28" name="Check Box 67">
              <controlPr defaultSize="0" autoFill="0" autoLine="0" autoPict="0">
                <anchor moveWithCells="1">
                  <from>
                    <xdr:col>13</xdr:col>
                    <xdr:colOff>266700</xdr:colOff>
                    <xdr:row>71</xdr:row>
                    <xdr:rowOff>0</xdr:rowOff>
                  </from>
                  <to>
                    <xdr:col>19</xdr:col>
                    <xdr:colOff>38100</xdr:colOff>
                    <xdr:row>71</xdr:row>
                    <xdr:rowOff>219075</xdr:rowOff>
                  </to>
                </anchor>
              </controlPr>
            </control>
          </mc:Choice>
        </mc:AlternateContent>
        <mc:AlternateContent xmlns:mc="http://schemas.openxmlformats.org/markup-compatibility/2006">
          <mc:Choice Requires="x14">
            <control shapeId="2116" r:id="rId29" name="Check Box 68">
              <controlPr defaultSize="0" autoFill="0" autoLine="0" autoPict="0">
                <anchor moveWithCells="1">
                  <from>
                    <xdr:col>21</xdr:col>
                    <xdr:colOff>9525</xdr:colOff>
                    <xdr:row>71</xdr:row>
                    <xdr:rowOff>28575</xdr:rowOff>
                  </from>
                  <to>
                    <xdr:col>34</xdr:col>
                    <xdr:colOff>38100</xdr:colOff>
                    <xdr:row>72</xdr:row>
                    <xdr:rowOff>9525</xdr:rowOff>
                  </to>
                </anchor>
              </controlPr>
            </control>
          </mc:Choice>
        </mc:AlternateContent>
        <mc:AlternateContent xmlns:mc="http://schemas.openxmlformats.org/markup-compatibility/2006">
          <mc:Choice Requires="x14">
            <control shapeId="2118" r:id="rId30" name="Check Box 70">
              <controlPr defaultSize="0" autoFill="0" autoLine="0" autoPict="0">
                <anchor moveWithCells="1">
                  <from>
                    <xdr:col>38</xdr:col>
                    <xdr:colOff>9525</xdr:colOff>
                    <xdr:row>17</xdr:row>
                    <xdr:rowOff>19050</xdr:rowOff>
                  </from>
                  <to>
                    <xdr:col>44</xdr:col>
                    <xdr:colOff>180975</xdr:colOff>
                    <xdr:row>17</xdr:row>
                    <xdr:rowOff>238125</xdr:rowOff>
                  </to>
                </anchor>
              </controlPr>
            </control>
          </mc:Choice>
        </mc:AlternateContent>
        <mc:AlternateContent xmlns:mc="http://schemas.openxmlformats.org/markup-compatibility/2006">
          <mc:Choice Requires="x14">
            <control shapeId="2119" r:id="rId31" name="Check Box 71">
              <controlPr defaultSize="0" autoFill="0" autoLine="0" autoPict="0">
                <anchor moveWithCells="1">
                  <from>
                    <xdr:col>2</xdr:col>
                    <xdr:colOff>257175</xdr:colOff>
                    <xdr:row>81</xdr:row>
                    <xdr:rowOff>190500</xdr:rowOff>
                  </from>
                  <to>
                    <xdr:col>4</xdr:col>
                    <xdr:colOff>180975</xdr:colOff>
                    <xdr:row>83</xdr:row>
                    <xdr:rowOff>0</xdr:rowOff>
                  </to>
                </anchor>
              </controlPr>
            </control>
          </mc:Choice>
        </mc:AlternateContent>
        <mc:AlternateContent xmlns:mc="http://schemas.openxmlformats.org/markup-compatibility/2006">
          <mc:Choice Requires="x14">
            <control shapeId="2120" r:id="rId32" name="Check Box 72">
              <controlPr defaultSize="0" autoFill="0" autoLine="0" autoPict="0">
                <anchor moveWithCells="1">
                  <from>
                    <xdr:col>6</xdr:col>
                    <xdr:colOff>9525</xdr:colOff>
                    <xdr:row>82</xdr:row>
                    <xdr:rowOff>9525</xdr:rowOff>
                  </from>
                  <to>
                    <xdr:col>12</xdr:col>
                    <xdr:colOff>342900</xdr:colOff>
                    <xdr:row>82</xdr:row>
                    <xdr:rowOff>200025</xdr:rowOff>
                  </to>
                </anchor>
              </controlPr>
            </control>
          </mc:Choice>
        </mc:AlternateContent>
        <mc:AlternateContent xmlns:mc="http://schemas.openxmlformats.org/markup-compatibility/2006">
          <mc:Choice Requires="x14">
            <control shapeId="2122" r:id="rId33" name="Check Box 74">
              <controlPr defaultSize="0" autoFill="0" autoLine="0" autoPict="0">
                <anchor moveWithCells="1">
                  <from>
                    <xdr:col>1</xdr:col>
                    <xdr:colOff>47625</xdr:colOff>
                    <xdr:row>38</xdr:row>
                    <xdr:rowOff>104775</xdr:rowOff>
                  </from>
                  <to>
                    <xdr:col>2</xdr:col>
                    <xdr:colOff>209550</xdr:colOff>
                    <xdr:row>39</xdr:row>
                    <xdr:rowOff>123825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F0"/>
  </sheetPr>
  <dimension ref="A1:BC3"/>
  <sheetViews>
    <sheetView workbookViewId="0"/>
  </sheetViews>
  <sheetFormatPr defaultRowHeight="13.5" x14ac:dyDescent="0.15"/>
  <cols>
    <col min="1" max="1" width="40.75" customWidth="1"/>
    <col min="2" max="2" width="29.125" customWidth="1"/>
    <col min="3" max="3" width="49.125" customWidth="1"/>
    <col min="4" max="4" width="29.125" customWidth="1"/>
    <col min="5" max="5" width="13.375" customWidth="1"/>
    <col min="6" max="6" width="50.75" customWidth="1"/>
    <col min="7" max="7" width="17.375" customWidth="1"/>
    <col min="8" max="8" width="20.375" customWidth="1"/>
    <col min="9" max="9" width="17.625" customWidth="1"/>
    <col min="10" max="11" width="15.375" customWidth="1"/>
    <col min="12" max="14" width="28.875" customWidth="1"/>
    <col min="15" max="15" width="22.375" customWidth="1"/>
    <col min="16" max="16" width="51.375" customWidth="1"/>
    <col min="17" max="17" width="16" customWidth="1"/>
    <col min="18" max="18" width="12" customWidth="1"/>
    <col min="19" max="19" width="16.875" customWidth="1"/>
    <col min="20" max="20" width="32.125" customWidth="1"/>
    <col min="21" max="21" width="75.375" customWidth="1"/>
    <col min="22" max="22" width="9.125" customWidth="1"/>
    <col min="24" max="24" width="9.125" customWidth="1"/>
    <col min="25" max="25" width="9.75" customWidth="1"/>
    <col min="26" max="26" width="10.125" customWidth="1"/>
    <col min="27" max="28" width="9.75" customWidth="1"/>
    <col min="29" max="29" width="9.25" customWidth="1"/>
    <col min="30" max="30" width="10.625" customWidth="1"/>
    <col min="32" max="32" width="9.75" customWidth="1"/>
    <col min="33" max="33" width="10.875" customWidth="1"/>
    <col min="35" max="35" width="10.375" customWidth="1"/>
    <col min="36" max="36" width="9.75" customWidth="1"/>
    <col min="38" max="38" width="9.375" customWidth="1"/>
    <col min="39" max="41" width="9.125" customWidth="1"/>
    <col min="42" max="42" width="42.375" customWidth="1"/>
    <col min="43" max="43" width="9.125" customWidth="1"/>
    <col min="44" max="44" width="10.375" customWidth="1"/>
    <col min="48" max="48" width="9.125" customWidth="1"/>
    <col min="49" max="49" width="36.375" customWidth="1"/>
    <col min="51" max="51" width="10.125" customWidth="1"/>
    <col min="52" max="52" width="20.75" customWidth="1"/>
    <col min="53" max="53" width="51" customWidth="1"/>
    <col min="54" max="55" width="39.25" customWidth="1"/>
  </cols>
  <sheetData>
    <row r="1" spans="1:55" s="84" customFormat="1" ht="45" customHeight="1" x14ac:dyDescent="0.15">
      <c r="A1" s="85" t="s">
        <v>85</v>
      </c>
      <c r="B1" s="85"/>
      <c r="C1" s="85"/>
      <c r="D1" s="85"/>
      <c r="E1" s="85"/>
      <c r="F1" s="85"/>
      <c r="G1" s="85"/>
      <c r="H1" s="85"/>
      <c r="I1" s="85"/>
      <c r="J1" s="503" t="s">
        <v>86</v>
      </c>
      <c r="K1" s="503"/>
      <c r="L1" s="503"/>
      <c r="M1" s="503"/>
      <c r="N1" s="503"/>
      <c r="O1" s="503"/>
      <c r="P1" s="504" t="s">
        <v>87</v>
      </c>
      <c r="Q1" s="504"/>
      <c r="R1" s="504"/>
      <c r="S1" s="504"/>
      <c r="T1" s="504"/>
      <c r="U1" s="504"/>
      <c r="V1" s="505" t="s">
        <v>88</v>
      </c>
      <c r="W1" s="505"/>
      <c r="X1" s="505"/>
      <c r="Y1" s="505"/>
      <c r="Z1" s="505"/>
      <c r="AA1" s="505"/>
      <c r="AB1" s="505"/>
      <c r="AC1" s="506" t="s">
        <v>89</v>
      </c>
      <c r="AD1" s="506"/>
      <c r="AE1" s="506"/>
      <c r="AF1" s="507" t="s">
        <v>90</v>
      </c>
      <c r="AG1" s="507"/>
      <c r="AH1" s="507"/>
      <c r="AI1" s="507"/>
      <c r="AJ1" s="507"/>
      <c r="AK1" s="507"/>
      <c r="AL1" s="507"/>
      <c r="AM1" s="502" t="s">
        <v>91</v>
      </c>
      <c r="AN1" s="502"/>
      <c r="AO1" s="502"/>
      <c r="AP1" s="510" t="s">
        <v>92</v>
      </c>
      <c r="AQ1" s="508" t="s">
        <v>93</v>
      </c>
      <c r="AR1" s="508"/>
      <c r="AS1" s="508"/>
      <c r="AT1" s="508"/>
      <c r="AU1" s="509" t="s">
        <v>94</v>
      </c>
      <c r="AV1" s="509"/>
      <c r="AW1" s="509"/>
      <c r="AX1" s="509"/>
      <c r="AY1" s="509"/>
      <c r="AZ1" s="509"/>
      <c r="BA1" s="512" t="s">
        <v>95</v>
      </c>
      <c r="BB1" s="515" t="s">
        <v>96</v>
      </c>
      <c r="BC1" s="512" t="s">
        <v>97</v>
      </c>
    </row>
    <row r="2" spans="1:55" s="84" customFormat="1" ht="79.5" customHeight="1" x14ac:dyDescent="0.15">
      <c r="A2" s="88" t="s">
        <v>98</v>
      </c>
      <c r="B2" s="88" t="s">
        <v>99</v>
      </c>
      <c r="C2" s="86" t="s">
        <v>100</v>
      </c>
      <c r="D2" s="86" t="s">
        <v>101</v>
      </c>
      <c r="E2" s="86" t="s">
        <v>102</v>
      </c>
      <c r="F2" s="88" t="s">
        <v>103</v>
      </c>
      <c r="G2" s="88" t="s">
        <v>104</v>
      </c>
      <c r="H2" s="86" t="s">
        <v>105</v>
      </c>
      <c r="I2" s="88" t="s">
        <v>106</v>
      </c>
      <c r="J2" s="86" t="s">
        <v>107</v>
      </c>
      <c r="K2" s="86" t="s">
        <v>108</v>
      </c>
      <c r="L2" s="88" t="s">
        <v>109</v>
      </c>
      <c r="M2" s="102" t="s">
        <v>20</v>
      </c>
      <c r="N2" s="102" t="s">
        <v>110</v>
      </c>
      <c r="O2" s="102" t="s">
        <v>111</v>
      </c>
      <c r="P2" s="89" t="s">
        <v>112</v>
      </c>
      <c r="Q2" s="87" t="s">
        <v>113</v>
      </c>
      <c r="R2" s="104" t="s">
        <v>114</v>
      </c>
      <c r="S2" s="104" t="s">
        <v>115</v>
      </c>
      <c r="T2" s="90" t="s">
        <v>116</v>
      </c>
      <c r="U2" s="90" t="s">
        <v>117</v>
      </c>
      <c r="V2" s="90" t="s">
        <v>118</v>
      </c>
      <c r="W2" s="90" t="s">
        <v>119</v>
      </c>
      <c r="X2" s="90" t="s">
        <v>120</v>
      </c>
      <c r="Y2" s="90" t="s">
        <v>121</v>
      </c>
      <c r="Z2" s="90" t="s">
        <v>122</v>
      </c>
      <c r="AA2" s="90" t="s">
        <v>123</v>
      </c>
      <c r="AB2" s="90" t="s">
        <v>124</v>
      </c>
      <c r="AC2" s="90" t="s">
        <v>125</v>
      </c>
      <c r="AD2" s="90" t="s">
        <v>126</v>
      </c>
      <c r="AE2" s="90" t="s">
        <v>127</v>
      </c>
      <c r="AF2" s="91" t="s">
        <v>128</v>
      </c>
      <c r="AG2" s="91" t="s">
        <v>129</v>
      </c>
      <c r="AH2" s="91" t="s">
        <v>130</v>
      </c>
      <c r="AI2" s="92" t="s">
        <v>131</v>
      </c>
      <c r="AJ2" s="92" t="s">
        <v>132</v>
      </c>
      <c r="AK2" s="90" t="s">
        <v>133</v>
      </c>
      <c r="AL2" s="90" t="s">
        <v>134</v>
      </c>
      <c r="AM2" s="93" t="s">
        <v>135</v>
      </c>
      <c r="AN2" s="93" t="s">
        <v>136</v>
      </c>
      <c r="AO2" s="93" t="s">
        <v>137</v>
      </c>
      <c r="AP2" s="511"/>
      <c r="AQ2" s="90" t="s">
        <v>138</v>
      </c>
      <c r="AR2" s="90" t="s">
        <v>139</v>
      </c>
      <c r="AS2" s="87" t="s">
        <v>140</v>
      </c>
      <c r="AT2" s="87" t="s">
        <v>141</v>
      </c>
      <c r="AU2" s="90" t="s">
        <v>142</v>
      </c>
      <c r="AV2" s="90" t="s">
        <v>143</v>
      </c>
      <c r="AW2" s="90" t="s">
        <v>144</v>
      </c>
      <c r="AX2" s="90" t="s">
        <v>145</v>
      </c>
      <c r="AY2" s="90" t="s">
        <v>146</v>
      </c>
      <c r="AZ2" s="90" t="s">
        <v>92</v>
      </c>
      <c r="BA2" s="513"/>
      <c r="BB2" s="514"/>
      <c r="BC2" s="514"/>
    </row>
    <row r="3" spans="1:55" s="97" customFormat="1" ht="135.75" customHeight="1" x14ac:dyDescent="0.15">
      <c r="A3" s="98">
        <f>出展申込書_2026!B12</f>
        <v>0</v>
      </c>
      <c r="B3" s="98">
        <f>出展申込書_2026!D11</f>
        <v>0</v>
      </c>
      <c r="C3" s="98">
        <f>IF(出展申込書_2026!B15="",出展申込書_2026!B12,出展申込書_2026!B15)</f>
        <v>0</v>
      </c>
      <c r="D3" s="98">
        <f>IF(出展申込書_2026!D14="",出展申込書_2026!D11,出展申込書_2026!D14)</f>
        <v>0</v>
      </c>
      <c r="E3" s="96" t="str">
        <f>出展申込書_2026!C18&amp;"-"&amp;出展申込書_2026!E18</f>
        <v>-</v>
      </c>
      <c r="F3" s="98">
        <f>出展申込書_2026!B19</f>
        <v>0</v>
      </c>
      <c r="G3" s="95">
        <f>出展申込書_2026!D20</f>
        <v>0</v>
      </c>
      <c r="H3" s="95">
        <f>出展申込書_2026!B22</f>
        <v>0</v>
      </c>
      <c r="I3" s="95">
        <f>出展申込書_2026!D21</f>
        <v>0</v>
      </c>
      <c r="J3" s="96" t="str">
        <f>出展申込書_2026!Q21&amp;出展申込書_2026!R21&amp;出展申込書_2026!AA21&amp;出展申込書_2026!AC21&amp;出展申込書_2026!AL21&amp;出展申込書_2026!AM21</f>
        <v>（）-</v>
      </c>
      <c r="K3" s="96" t="str">
        <f>出展申込書_2026!Q23&amp;出展申込書_2026!R23&amp;出展申込書_2026!AA23&amp;出展申込書_2026!AC23&amp;出展申込書_2026!AL23&amp;出展申込書_2026!AM23</f>
        <v/>
      </c>
      <c r="L3" s="99">
        <f>出展申込書_2026!R24</f>
        <v>0</v>
      </c>
      <c r="M3" s="101">
        <f>出展申込書_2026!D26</f>
        <v>0</v>
      </c>
      <c r="N3" s="100">
        <f>出展申込書_2026!D27</f>
        <v>0</v>
      </c>
      <c r="O3" s="96" t="str">
        <f>出展申込書_2026!R26&amp;出展申込書_2026!AL26&amp;出展申込書_2026!AC26&amp;出展申込書_2026!AL26&amp;出展申込書_2026!AM26</f>
        <v>--</v>
      </c>
      <c r="P3" s="95">
        <f>出展申込書_2026!B32</f>
        <v>0</v>
      </c>
      <c r="Q3" s="95" t="str">
        <f>出展申込書_2026!BA34&amp;出展申込書_2026!BB34&amp;出展申込書_2026!BC34&amp;出展申込書_2026!BD34</f>
        <v/>
      </c>
      <c r="R3" s="96" t="str">
        <f>IF(AND(出展申込書_2026!AY34=TRUE,出展申込書_2026!AZ34=TRUE),"有料・無料",IF(出展申込書_2026!AY34=TRUE,"無料",IF(出展申込書_2026!AZ34=TRUE,"有料","")))</f>
        <v/>
      </c>
      <c r="S3" s="95" t="str">
        <f>IF(出展申込書_2026!AZ34=TRUE,出展申込書_2026!AA34,IF(出展申込書_2026!AA34="","","要確認"))</f>
        <v/>
      </c>
      <c r="T3" s="95" t="str">
        <f>IF(AND(出展申込書_2026!AX47=TRUE,出展申込書_2026!AY47=TRUE),"要確認",IF(出展申込書_2026!AX47=TRUE,"なし",IF(出展申込書_2026!AY47=TRUE,"あり（"&amp;出展申込書_2026!N47&amp;"）","")))</f>
        <v/>
      </c>
      <c r="U3" s="105" t="str">
        <f>出展申込書_2026!BA35&amp;出展申込書_2026!BB35&amp;出展申込書_2026!BC35&amp;出展申込書_2026!BD35</f>
        <v/>
      </c>
      <c r="V3" s="95">
        <f>出展申込書_2026!M50</f>
        <v>0</v>
      </c>
      <c r="W3" s="95">
        <f>出展申込書_2026!M51</f>
        <v>0</v>
      </c>
      <c r="X3" s="95">
        <f>出展申込書_2026!M52</f>
        <v>0</v>
      </c>
      <c r="Y3" s="95">
        <f>出展申込書_2026!M53</f>
        <v>0</v>
      </c>
      <c r="Z3" s="95">
        <f>出展申込書_2026!M54</f>
        <v>0</v>
      </c>
      <c r="AA3" s="95">
        <f>出展申込書_2026!AM50</f>
        <v>0</v>
      </c>
      <c r="AB3" s="95">
        <f>出展申込書_2026!AM51</f>
        <v>0</v>
      </c>
      <c r="AC3" s="95">
        <f>出展申込書_2026!M55+IF(出展申込書_2026!F59=出展申込書_2026!AZ50,出展申込書_2026!M58,0)</f>
        <v>0</v>
      </c>
      <c r="AD3" s="95">
        <f>出展申込書_2026!M56+IF(出展申込書_2026!F59=出展申込書_2026!AZ51,出展申込書_2026!M58,0)</f>
        <v>0</v>
      </c>
      <c r="AE3" s="95">
        <f>出展申込書_2026!M57+IF(出展申込書_2026!F59=出展申込書_2026!AZ52,出展申込書_2026!M58,0)</f>
        <v>0</v>
      </c>
      <c r="AF3" s="94"/>
      <c r="AG3" s="94"/>
      <c r="AH3" s="94"/>
      <c r="AI3" s="94"/>
      <c r="AJ3" s="94"/>
      <c r="AK3" s="94"/>
      <c r="AL3" s="94"/>
      <c r="AM3" s="106" t="e">
        <f>IF(V3+AC3=出展申込書_2026!#REF!,V3+AC3,"要確認")</f>
        <v>#REF!</v>
      </c>
      <c r="AN3" s="106" t="e">
        <f>IF(W3+AD3=出展申込書_2026!#REF!,W3+AD3,"要確認")</f>
        <v>#REF!</v>
      </c>
      <c r="AO3" s="106" t="e">
        <f>IF(X3+AE3=出展申込書_2026!#REF!,X3+AE3,"要確認")</f>
        <v>#REF!</v>
      </c>
      <c r="AP3" s="107" t="str">
        <f>IF(出展申込書_2026!P53="","","〈レンタル資材〉"&amp;CHAR(10)&amp;出展申込書_2026!P53)&amp;IF(出展申込書_2026!P56="","",CHAR(10)&amp;"〈持込資材〉"&amp;CHAR(10)&amp;出展申込書_2026!P56)</f>
        <v/>
      </c>
      <c r="AQ3" s="95">
        <f>出展申込書_2026!P62</f>
        <v>0</v>
      </c>
      <c r="AR3" s="95">
        <f>出展申込書_2026!G65*出展申込書_2026!G66+出展申込書_2026!N65*出展申込書_2026!N66+出展申込書_2026!T65*出展申込書_2026!T66</f>
        <v>0</v>
      </c>
      <c r="AS3" s="96" t="str">
        <f>IF(AND(出展申込書_2026!AX67=TRUE,出展申込書_2026!AY67=TRUE),"要確認",IF(出展申込書_2026!AX67=TRUE,"不要",IF(出展申込書_2026!AY67=TRUE,"要","")))</f>
        <v/>
      </c>
      <c r="AT3" s="96" t="str">
        <f>IF(AND(出展申込書_2026!AX68=TRUE,出展申込書_2026!AY68=TRUE),"要確認",IF(出展申込書_2026!AX68=TRUE,"なし",IF(出展申込書_2026!AY68=TRUE,"あり","")))</f>
        <v/>
      </c>
      <c r="AU3" s="95" t="str">
        <f>IF(AND(出展申込書_2026!AX69=TRUE,出展申込書_2026!AY69=TRUE),"複数",IF(出展申込書_2026!AX69=TRUE,"車両",IF(出展申込書_2026!AY69=TRUE,"車両以外","")))</f>
        <v>車両以外</v>
      </c>
      <c r="AV3" s="94">
        <v>1</v>
      </c>
      <c r="AW3" s="108" t="str">
        <f>IF(出展申込書_2026!AX69=TRUE,IF(出展申込書_2026!AX74=TRUE,"レンタカー","")&amp;CHAR(10)&amp;"[車名]"&amp;出展申込書_2026!AL74&amp;CHAR(10)&amp;"[車番]"&amp;出展申込書_2026!AH75,"")</f>
        <v/>
      </c>
      <c r="AX3" s="95" t="str">
        <f>IF(AND(出展申込書_2026!AX78=TRUE,出展申込書_2026!AY78=TRUE),"両日",IF(出展申込書_2026!AX78=TRUE,"前日午後",IF(出展申込書_2026!AY78=TRUE,"当日早朝","")))</f>
        <v/>
      </c>
      <c r="AY3" s="109" t="e">
        <f>IF(出展申込書_2026!#REF!="",出展申込書_2026!#REF!&amp;"分",出展申込書_2026!#REF!&amp;"時間"&amp;IF(出展申込書_2026!#REF!="","",出展申込書_2026!#REF!&amp;"分"))</f>
        <v>#REF!</v>
      </c>
      <c r="AZ3" s="110">
        <f>出展申込書_2026!B77</f>
        <v>0</v>
      </c>
      <c r="BA3" s="110">
        <f>出展申込書_2026!B83</f>
        <v>0</v>
      </c>
      <c r="BB3" s="110" t="str">
        <f>出展申込書_2026!B88</f>
        <v>　フ　リ　ガ　ナ</v>
      </c>
      <c r="BC3" s="95">
        <f>出展申込書_2026!D87</f>
        <v>0</v>
      </c>
    </row>
  </sheetData>
  <mergeCells count="12">
    <mergeCell ref="AQ1:AT1"/>
    <mergeCell ref="AU1:AZ1"/>
    <mergeCell ref="AP1:AP2"/>
    <mergeCell ref="BA1:BA2"/>
    <mergeCell ref="BC1:BC2"/>
    <mergeCell ref="BB1:BB2"/>
    <mergeCell ref="AM1:AO1"/>
    <mergeCell ref="J1:O1"/>
    <mergeCell ref="P1:U1"/>
    <mergeCell ref="V1:AB1"/>
    <mergeCell ref="AC1:AE1"/>
    <mergeCell ref="AF1:AL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出展申込書_2026</vt:lpstr>
      <vt:lpstr>CSV抽出用</vt:lpstr>
      <vt:lpstr>出展申込書_2026!Print_Area</vt:lpstr>
      <vt:lpstr>テントサイズ</vt:lpstr>
      <vt:lpstr>台数</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2026-05-28T00:15:45Z</dcterms:created>
  <dcterms:modified xsi:type="dcterms:W3CDTF">2026-05-28T00:16:01Z</dcterms:modified>
  <cp:category/>
  <cp:contentStatus/>
</cp:coreProperties>
</file>